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66925"/>
  <mc:AlternateContent xmlns:mc="http://schemas.openxmlformats.org/markup-compatibility/2006">
    <mc:Choice Requires="x15">
      <x15ac:absPath xmlns:x15ac="http://schemas.microsoft.com/office/spreadsheetml/2010/11/ac" url="C:\Users\carlos.dantas\OneDrive - CODEMAR SA\Desktop\MANUTENÇOES\4) ORÇAMENTO (27-02-2023)\PROCESSO 4530-2023 (MANUTENÇÃO E CAPINA AEROPORTO)\LOTE 2 - CAPINA\ABERTOS\"/>
    </mc:Choice>
  </mc:AlternateContent>
  <xr:revisionPtr revIDLastSave="0" documentId="8_{4E8A3725-5DBC-404B-829B-809536E390BF}" xr6:coauthVersionLast="47" xr6:coauthVersionMax="47" xr10:uidLastSave="{00000000-0000-0000-0000-000000000000}"/>
  <bookViews>
    <workbookView xWindow="28680" yWindow="-120" windowWidth="24240" windowHeight="13140" xr2:uid="{00000000-000D-0000-FFFF-FFFF00000000}"/>
  </bookViews>
  <sheets>
    <sheet name="BDI (PADRAO)" sheetId="1" r:id="rId1"/>
    <sheet name="BDI (DIFERENCIADO)" sheetId="4" r:id="rId2"/>
    <sheet name="Fórmula" sheetId="2" state="hidden" r:id="rId3"/>
    <sheet name="Parâmetro" sheetId="3" state="hidden" r:id="rId4"/>
    <sheet name="Base" sheetId="5" state="hidden" r:id="rId5"/>
  </sheets>
  <definedNames>
    <definedName name="_xlnm._FilterDatabase" localSheetId="0" hidden="1">'BDI (PADRAO)'!$A$34:$A$34</definedName>
    <definedName name="_xlnm.Print_Area" localSheetId="1">'BDI (DIFERENCIADO)'!$A$1:$D$41</definedName>
    <definedName name="_xlnm.Print_Area" localSheetId="0">'BDI (PADRAO)'!$A$1:$D$42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7" i="4" l="1"/>
  <c r="C34" i="1" l="1"/>
  <c r="A42" i="1" l="1"/>
  <c r="A41" i="4" s="1"/>
  <c r="A1" i="5"/>
  <c r="A2" i="5"/>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C15" i="4"/>
  <c r="C15" i="1"/>
  <c r="D20" i="4"/>
  <c r="D29" i="4" l="1"/>
  <c r="D32" i="4"/>
  <c r="D29" i="1"/>
  <c r="D20" i="1"/>
  <c r="D31" i="1" s="1"/>
</calcChain>
</file>

<file path=xl/sharedStrings.xml><?xml version="1.0" encoding="utf-8"?>
<sst xmlns="http://schemas.openxmlformats.org/spreadsheetml/2006/main" count="434" uniqueCount="73">
  <si>
    <t>Item</t>
  </si>
  <si>
    <t>Descrição dos Serviços</t>
  </si>
  <si>
    <t>%</t>
  </si>
  <si>
    <t>PV</t>
  </si>
  <si>
    <t>CD</t>
  </si>
  <si>
    <t>ADMINISTRAÇÃO CENTRAL</t>
  </si>
  <si>
    <t xml:space="preserve"> </t>
  </si>
  <si>
    <t>1.1</t>
  </si>
  <si>
    <t>ESCRITÓRIO CENTRAL</t>
  </si>
  <si>
    <t>1.2</t>
  </si>
  <si>
    <t>VIAGENS</t>
  </si>
  <si>
    <t>1.3</t>
  </si>
  <si>
    <t>OUTROS</t>
  </si>
  <si>
    <t>IMPOSTOS E TAXAS</t>
  </si>
  <si>
    <t>2.1</t>
  </si>
  <si>
    <t>ISS</t>
  </si>
  <si>
    <t>2.2</t>
  </si>
  <si>
    <t>PIS</t>
  </si>
  <si>
    <t>2.3</t>
  </si>
  <si>
    <t>Cofins</t>
  </si>
  <si>
    <t>TAXA DE RISCO</t>
  </si>
  <si>
    <t>3.1</t>
  </si>
  <si>
    <t>SEGURO</t>
  </si>
  <si>
    <t>3.2</t>
  </si>
  <si>
    <t>RISCO</t>
  </si>
  <si>
    <t>GARANTIA</t>
  </si>
  <si>
    <t>DESPESAS FINANCEIRAS</t>
  </si>
  <si>
    <t>LUCRO</t>
  </si>
  <si>
    <t>BDI - CALCULADO</t>
  </si>
  <si>
    <t>BDI (CALCULADO):</t>
  </si>
  <si>
    <t>SEGURO + GARANTIA</t>
  </si>
  <si>
    <t>PLANILHA DE CÁLCULO DE BDI</t>
  </si>
  <si>
    <t>DETALHAMENTO DO BDI</t>
  </si>
  <si>
    <t>Fórmula de Cálculo do BDI</t>
  </si>
  <si>
    <t>AC = Administração central;</t>
  </si>
  <si>
    <t>S = Seguros;</t>
  </si>
  <si>
    <t>R = Riscos e imprevistos;</t>
  </si>
  <si>
    <t>G = Garantias exigidas em edital;</t>
  </si>
  <si>
    <t>DF = Despesas financeiras;</t>
  </si>
  <si>
    <t>L = Remuneração bruta do construtor;</t>
  </si>
  <si>
    <t>I = Tributos sobre o preço de venda (PIS, Cofins, CPRB e ISS).</t>
  </si>
  <si>
    <t>TIPOS DE OBRA</t>
  </si>
  <si>
    <t>1º Quartil</t>
  </si>
  <si>
    <t>Médio</t>
  </si>
  <si>
    <t>3º Quartil</t>
  </si>
  <si>
    <t>CONSTRUÇÃO DE EDIFÍCIOS</t>
  </si>
  <si>
    <t>CONSTRUÇÃO DE RODOVIAS E FERROVIAS</t>
  </si>
  <si>
    <t>OBRAS PORTUÁRIAS, MARÍTIMAS E FLUVIAIS</t>
  </si>
  <si>
    <t>Parâmetro referenciais das rubricas que compõem o BDI:</t>
  </si>
  <si>
    <t>DESPESA FINANCEIRA</t>
  </si>
  <si>
    <r>
      <rPr>
        <b/>
        <sz val="11"/>
        <color theme="1"/>
        <rFont val="Calibri"/>
        <family val="2"/>
        <scheme val="minor"/>
      </rPr>
      <t>OBS:</t>
    </r>
    <r>
      <rPr>
        <sz val="11"/>
        <color theme="1"/>
        <rFont val="Calibri"/>
        <family val="2"/>
        <scheme val="minor"/>
      </rPr>
      <t xml:space="preserve"> Estão sujeitos ao regime cumulativo para fins de incidência da contribuição para o PIS-Pasep e da Cofins, às alíquotas de 0,65% e de 3%, respectivamente.  Quanto ao ISS, a alíquota e o local do recolhimento variará de acordo com o sistema tributário da empresa, local e tipo do serviço.</t>
    </r>
  </si>
  <si>
    <t>((((1+((E10+E20)/100))*(1+E25/100)*(1+E27/100))/(1-D15/100)-1)*100)</t>
  </si>
  <si>
    <t>CONSTRUÇÃO DE REDES DE ABASTECIMENTO DE ÁGUA, COLETA DE ESGOTO E CONSTRUÇÕES CORRELATAS</t>
  </si>
  <si>
    <t>CONSTRUÇÃO E MANUTENÇÃO DE ESTAÇÕES E REDES DE DISTRIBUIÇÃO DE ENERGIA ELÉTRICA</t>
  </si>
  <si>
    <t>COMPOSIÇÃO ANALÍTICA DO B.D.I. DIFERENCIADO</t>
  </si>
  <si>
    <t>2.4</t>
  </si>
  <si>
    <t>CPRB (Contribuição Previdenciária sobre a Receita Bruta)</t>
  </si>
  <si>
    <t>BDI aplicado em itens de mero fornecimento de materiais e equipamentos.</t>
  </si>
  <si>
    <t>Não aplicada neste orçamento estimativo a desoneração da folha de pagamento instituída pela Lei nº 12.546, de 14 de dezembro de 2011 foi alterada pela Lei nº 13.670, de 30 de maio de 2018 (regime de recolhimento da Contribuição Previdenciária sobre a Receita Bruta (CPRB) que substitui o recolhimento do INSS patronal incidente sobre a folha de pagamento)
CNAE 2.0 - Enquadramento da atividades 412, 432,431,421,422,429. Lei 8212  Artigo 22 e Instrução 1436 RFB</t>
  </si>
  <si>
    <t>TIPO DE OBRA:</t>
  </si>
  <si>
    <t>PIS/COFINS: estão sujeitos ao regime cumulativo para fins de incidência da contribuição para o PIS-Pasep e da Cofins, às alíquotas de 0,65% e de 3%, respectivamente.</t>
  </si>
  <si>
    <t>https://concla.ibge.gov.br/busca-online-cnae.html?subclasse=4120400&amp;view=subclasse</t>
  </si>
  <si>
    <t>https://concla.ibge.gov.br/busca-online-cnae.html?view=subclasse&amp;tipo=cnae&amp;versao=10&amp;subclasse=4211101</t>
  </si>
  <si>
    <t>https://concla.ibge.gov.br/busca-online-cnae.html?subclasse=4222701&amp;tipo=cnae&amp;view=subclasse</t>
  </si>
  <si>
    <t>https://concla.ibge.gov.br/busca-online-cnae.html?subclasse=4221902&amp;view=subclasse</t>
  </si>
  <si>
    <t>https://concla.ibge.gov.br/busca-online-cnae.html?view=subclasse&amp;tipo=cnae&amp;versao=10&amp;subclasse=4291000</t>
  </si>
  <si>
    <t>Aplicada neste orçamento estimativo a desoneração da folha de pagamento instituída pela Lei nº 12.546, de 14 de dezembro de 2011 foi alterada pela Lei nº 13.670, de 30 de maio de 2018 (regime de recolhimento da Contribuição Previdenciária sobre a Receita Bruta (CPRB) que substitui o recolhimento do INSS patronal incidente sobre a folha de pagamento)
CNAE 2.0 - Enquadramento da atividades 412, 432,431,421,422,429. Lei 8212  Artigo 22 e Instrução 1436 RFB</t>
  </si>
  <si>
    <t>ISS (SOBRE O PERCENTUAL DE MÃO DE OBRA)</t>
  </si>
  <si>
    <t>REFERENCIA</t>
  </si>
  <si>
    <t>CNAE - Comissão Nacional de Classificação (CONCLA)</t>
  </si>
  <si>
    <t>COMPOSIÇÃO ANALÍTICA DO B.D.I. PADRAO</t>
  </si>
  <si>
    <t>ISS: conforme Lei Complementar Nº 290 de 16.11.2017 à Lei nº 910 de 14 de dezembro de 1990 - CÓDIGO TRIBUTÁRIO DO MUNICÍPIO DE MARICÁ, subitem 7.10 do Anexo I - TABELA PARA COBRANÇA DO IMPOSTO SOBRE SERVIÇOS DE QUALQUER NATUREZA, aplicado conforme base de cálculo disposta na lei supracitada.</t>
  </si>
  <si>
    <t>BDI calculado em consonância com as disposições dos acórdãos nº 2369/2011 e nº 2622/2013 – TCU e do BOLETIM MENSAL DE CUSTOS – 13ª EDIÇÃO – JANEIRO/2023 emitido pela Empresa de Obras Públicas (EMOP)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</si>
</sst>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3" x14ac:knownFonts="1">
    <font>
      <sz val="11"/>
      <color theme="1"/>
      <name val="Calibri"/>
      <family val="2"/>
      <scheme val="minor"/>
    </font>
    <font>
      <b/>
      <sz val="11"/>
      <color theme="1"/>
      <name val="Calibri"/>
      <family val="2"/>
      <scheme val="minor"/>
    </font>
    <font>
      <sz val="11"/>
      <color theme="0"/>
      <name val="Calibri"/>
      <family val="2"/>
      <scheme val="minor"/>
    </font>
    <font>
      <b/>
      <sz val="10"/>
      <name val="Arial"/>
      <family val="2"/>
    </font>
    <font>
      <sz val="10"/>
      <name val="Arial"/>
      <family val="2"/>
    </font>
    <font>
      <b/>
      <sz val="16"/>
      <name val="Arial"/>
      <family val="2"/>
    </font>
    <font>
      <u/>
      <sz val="11"/>
      <color theme="10"/>
      <name val="Calibri"/>
      <family val="2"/>
      <scheme val="minor"/>
    </font>
    <font>
      <sz val="10"/>
      <color theme="1"/>
      <name val="Arial"/>
      <family val="2"/>
    </font>
    <font>
      <b/>
      <sz val="10"/>
      <color theme="0"/>
      <name val="Arial"/>
      <family val="2"/>
    </font>
    <font>
      <sz val="10"/>
      <color theme="0"/>
      <name val="Arial"/>
      <family val="2"/>
    </font>
    <font>
      <sz val="11"/>
      <color theme="1"/>
      <name val="Calibri"/>
      <family val="2"/>
      <scheme val="minor"/>
    </font>
    <font>
      <b/>
      <u/>
      <sz val="10"/>
      <name val="Arial"/>
      <family val="2"/>
    </font>
    <font>
      <u/>
      <sz val="10"/>
      <name val="Arial"/>
      <family val="2"/>
    </font>
  </fonts>
  <fills count="7">
    <fill>
      <patternFill patternType="none"/>
    </fill>
    <fill>
      <patternFill patternType="gray125"/>
    </fill>
    <fill>
      <patternFill patternType="solid">
        <fgColor indexed="22"/>
        <bgColor indexed="31"/>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249977111117893"/>
        <bgColor indexed="64"/>
      </patternFill>
    </fill>
  </fills>
  <borders count="39">
    <border>
      <left/>
      <right/>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top style="medium">
        <color indexed="8"/>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top/>
      <bottom style="medium">
        <color indexed="8"/>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top style="medium">
        <color indexed="8"/>
      </top>
      <bottom style="medium">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style="medium">
        <color indexed="8"/>
      </top>
      <bottom/>
      <diagonal/>
    </border>
    <border>
      <left style="thin">
        <color indexed="8"/>
      </left>
      <right style="thin">
        <color indexed="64"/>
      </right>
      <top/>
      <bottom style="medium">
        <color indexed="8"/>
      </bottom>
      <diagonal/>
    </border>
    <border>
      <left style="thin">
        <color indexed="8"/>
      </left>
      <right style="thin">
        <color indexed="64"/>
      </right>
      <top/>
      <bottom/>
      <diagonal/>
    </border>
    <border>
      <left style="thin">
        <color indexed="8"/>
      </left>
      <right style="thin">
        <color indexed="64"/>
      </right>
      <top style="medium">
        <color indexed="8"/>
      </top>
      <bottom style="medium">
        <color indexed="8"/>
      </bottom>
      <diagonal/>
    </border>
  </borders>
  <cellStyleXfs count="4">
    <xf numFmtId="0" fontId="0" fillId="0" borderId="0"/>
    <xf numFmtId="0" fontId="4" fillId="0" borderId="0"/>
    <xf numFmtId="0" fontId="6" fillId="0" borderId="0" applyNumberFormat="0" applyFill="0" applyBorder="0" applyAlignment="0" applyProtection="0"/>
    <xf numFmtId="9" fontId="10" fillId="0" borderId="0" applyFont="0" applyFill="0" applyBorder="0" applyAlignment="0" applyProtection="0"/>
  </cellStyleXfs>
  <cellXfs count="161">
    <xf numFmtId="0" fontId="0" fillId="0" borderId="0" xfId="0"/>
    <xf numFmtId="0" fontId="0" fillId="0" borderId="0" xfId="0" applyAlignment="1">
      <alignment vertical="center"/>
    </xf>
    <xf numFmtId="0" fontId="3" fillId="2" borderId="6"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4" borderId="7" xfId="0" applyFont="1" applyFill="1" applyBorder="1" applyAlignment="1">
      <alignment horizontal="center" vertical="center"/>
    </xf>
    <xf numFmtId="0" fontId="3" fillId="4" borderId="8" xfId="0" applyFont="1" applyFill="1" applyBorder="1" applyAlignment="1">
      <alignment vertical="center"/>
    </xf>
    <xf numFmtId="43" fontId="3" fillId="4" borderId="8" xfId="0" applyNumberFormat="1" applyFont="1" applyFill="1" applyBorder="1" applyAlignment="1">
      <alignment horizontal="right" vertical="center"/>
    </xf>
    <xf numFmtId="43" fontId="3" fillId="4" borderId="9" xfId="0" applyNumberFormat="1" applyFont="1" applyFill="1" applyBorder="1" applyAlignment="1">
      <alignment horizontal="right" vertical="center"/>
    </xf>
    <xf numFmtId="43" fontId="3" fillId="4" borderId="8" xfId="0" applyNumberFormat="1" applyFont="1" applyFill="1" applyBorder="1" applyAlignment="1">
      <alignment vertical="center"/>
    </xf>
    <xf numFmtId="43" fontId="3" fillId="4" borderId="9" xfId="0" applyNumberFormat="1" applyFont="1" applyFill="1" applyBorder="1" applyAlignment="1">
      <alignment vertical="center"/>
    </xf>
    <xf numFmtId="43" fontId="3" fillId="4" borderId="0" xfId="0" applyNumberFormat="1" applyFont="1" applyFill="1" applyAlignment="1">
      <alignment vertical="center"/>
    </xf>
    <xf numFmtId="0" fontId="3" fillId="6" borderId="11" xfId="0" applyFont="1" applyFill="1" applyBorder="1" applyAlignment="1">
      <alignment vertical="center"/>
    </xf>
    <xf numFmtId="2" fontId="3" fillId="6" borderId="11" xfId="0" applyNumberFormat="1" applyFont="1" applyFill="1" applyBorder="1" applyAlignment="1">
      <alignment vertical="center"/>
    </xf>
    <xf numFmtId="2" fontId="3" fillId="6" borderId="12" xfId="0" applyNumberFormat="1" applyFont="1" applyFill="1" applyBorder="1" applyAlignment="1">
      <alignment vertical="center"/>
    </xf>
    <xf numFmtId="0" fontId="2" fillId="5" borderId="0" xfId="0" applyFont="1" applyFill="1"/>
    <xf numFmtId="0" fontId="0" fillId="6" borderId="13" xfId="0" applyFill="1" applyBorder="1"/>
    <xf numFmtId="0" fontId="0" fillId="6" borderId="14" xfId="0" applyFill="1" applyBorder="1"/>
    <xf numFmtId="0" fontId="0" fillId="6" borderId="15" xfId="0" applyFill="1" applyBorder="1"/>
    <xf numFmtId="0" fontId="0" fillId="6" borderId="16" xfId="0" applyFill="1" applyBorder="1"/>
    <xf numFmtId="0" fontId="0" fillId="6" borderId="0" xfId="0" applyFill="1"/>
    <xf numFmtId="0" fontId="0" fillId="6" borderId="17" xfId="0" applyFill="1" applyBorder="1"/>
    <xf numFmtId="0" fontId="0" fillId="6" borderId="16" xfId="0" applyFill="1" applyBorder="1" applyAlignment="1">
      <alignment vertical="center"/>
    </xf>
    <xf numFmtId="0" fontId="0" fillId="6" borderId="18" xfId="0" applyFill="1" applyBorder="1" applyAlignment="1">
      <alignment vertical="center"/>
    </xf>
    <xf numFmtId="0" fontId="0" fillId="6" borderId="19" xfId="0" applyFill="1" applyBorder="1"/>
    <xf numFmtId="0" fontId="0" fillId="6" borderId="20" xfId="0" applyFill="1" applyBorder="1"/>
    <xf numFmtId="0" fontId="2" fillId="5" borderId="13" xfId="0" applyFont="1" applyFill="1" applyBorder="1"/>
    <xf numFmtId="0" fontId="2" fillId="5" borderId="14" xfId="0" applyFont="1" applyFill="1" applyBorder="1"/>
    <xf numFmtId="0" fontId="2" fillId="3" borderId="0" xfId="0" applyFont="1" applyFill="1"/>
    <xf numFmtId="0" fontId="0" fillId="0" borderId="21" xfId="0" applyBorder="1"/>
    <xf numFmtId="10" fontId="0" fillId="0" borderId="25" xfId="0" applyNumberFormat="1" applyBorder="1" applyAlignment="1">
      <alignment horizontal="center"/>
    </xf>
    <xf numFmtId="10" fontId="0" fillId="0" borderId="27" xfId="0" applyNumberFormat="1" applyBorder="1" applyAlignment="1">
      <alignment horizontal="center"/>
    </xf>
    <xf numFmtId="10" fontId="0" fillId="0" borderId="27" xfId="0" applyNumberFormat="1" applyBorder="1" applyAlignment="1">
      <alignment horizontal="center" vertical="center"/>
    </xf>
    <xf numFmtId="10" fontId="0" fillId="0" borderId="28" xfId="0" applyNumberFormat="1" applyBorder="1" applyAlignment="1">
      <alignment horizontal="center" vertical="center"/>
    </xf>
    <xf numFmtId="0" fontId="0" fillId="0" borderId="27" xfId="0" applyBorder="1" applyAlignment="1">
      <alignment horizontal="center"/>
    </xf>
    <xf numFmtId="10" fontId="0" fillId="0" borderId="28" xfId="0" applyNumberFormat="1" applyBorder="1" applyAlignment="1">
      <alignment horizontal="center"/>
    </xf>
    <xf numFmtId="0" fontId="1" fillId="4" borderId="25" xfId="0" applyFont="1" applyFill="1" applyBorder="1"/>
    <xf numFmtId="0" fontId="1" fillId="4" borderId="27" xfId="0" applyFont="1" applyFill="1" applyBorder="1"/>
    <xf numFmtId="0" fontId="1" fillId="4" borderId="28" xfId="0" applyFont="1" applyFill="1" applyBorder="1"/>
    <xf numFmtId="10" fontId="0" fillId="0" borderId="29" xfId="0" applyNumberFormat="1" applyBorder="1" applyAlignment="1">
      <alignment horizontal="center" vertical="center"/>
    </xf>
    <xf numFmtId="10" fontId="0" fillId="0" borderId="30" xfId="0" applyNumberFormat="1" applyBorder="1" applyAlignment="1">
      <alignment horizontal="center" vertical="center"/>
    </xf>
    <xf numFmtId="10" fontId="0" fillId="0" borderId="15" xfId="0" applyNumberFormat="1" applyBorder="1" applyAlignment="1">
      <alignment horizontal="center" vertical="center"/>
    </xf>
    <xf numFmtId="0" fontId="0" fillId="3" borderId="22" xfId="0" applyFill="1" applyBorder="1" applyAlignment="1">
      <alignment vertical="center" wrapText="1"/>
    </xf>
    <xf numFmtId="0" fontId="0" fillId="3" borderId="22" xfId="0" applyFill="1" applyBorder="1" applyAlignment="1">
      <alignment wrapText="1"/>
    </xf>
    <xf numFmtId="10" fontId="0" fillId="0" borderId="24" xfId="0" applyNumberFormat="1" applyBorder="1" applyAlignment="1">
      <alignment horizontal="center"/>
    </xf>
    <xf numFmtId="0" fontId="1" fillId="4" borderId="27" xfId="0" applyFont="1" applyFill="1" applyBorder="1" applyAlignment="1">
      <alignment horizontal="center"/>
    </xf>
    <xf numFmtId="0" fontId="1" fillId="4" borderId="28" xfId="0" applyFont="1" applyFill="1" applyBorder="1" applyAlignment="1">
      <alignment horizontal="center"/>
    </xf>
    <xf numFmtId="0" fontId="1" fillId="4" borderId="24" xfId="0" applyFont="1" applyFill="1" applyBorder="1" applyAlignment="1">
      <alignment horizontal="center"/>
    </xf>
    <xf numFmtId="0" fontId="1" fillId="4" borderId="25" xfId="0" applyFont="1" applyFill="1" applyBorder="1" applyAlignment="1">
      <alignment horizontal="center"/>
    </xf>
    <xf numFmtId="10" fontId="0" fillId="0" borderId="14" xfId="0" applyNumberFormat="1" applyBorder="1" applyAlignment="1">
      <alignment horizontal="center" vertical="center"/>
    </xf>
    <xf numFmtId="0" fontId="3" fillId="2" borderId="5" xfId="0" applyFont="1" applyFill="1" applyBorder="1" applyAlignment="1">
      <alignment horizontal="center" vertical="center"/>
    </xf>
    <xf numFmtId="0" fontId="7" fillId="0" borderId="0" xfId="0" applyFont="1"/>
    <xf numFmtId="0" fontId="8" fillId="5" borderId="0" xfId="0" applyFont="1" applyFill="1"/>
    <xf numFmtId="0" fontId="9" fillId="5" borderId="0" xfId="0" applyFont="1" applyFill="1"/>
    <xf numFmtId="0" fontId="7" fillId="0" borderId="0" xfId="0" applyFont="1" applyAlignment="1">
      <alignment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0" borderId="8"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vertical="center"/>
    </xf>
    <xf numFmtId="43" fontId="7" fillId="0" borderId="8" xfId="0" applyNumberFormat="1" applyFont="1" applyBorder="1" applyAlignment="1">
      <alignment vertical="center"/>
    </xf>
    <xf numFmtId="43" fontId="7" fillId="0" borderId="9" xfId="0" applyNumberFormat="1" applyFont="1" applyBorder="1" applyAlignment="1">
      <alignment vertical="center"/>
    </xf>
    <xf numFmtId="0" fontId="7" fillId="0" borderId="7" xfId="0" applyFont="1" applyBorder="1" applyAlignment="1">
      <alignment horizontal="right" vertical="center"/>
    </xf>
    <xf numFmtId="0" fontId="7" fillId="0" borderId="8" xfId="0" applyFont="1" applyBorder="1" applyAlignment="1">
      <alignment horizontal="left" vertical="center"/>
    </xf>
    <xf numFmtId="43" fontId="7" fillId="0" borderId="8" xfId="0" applyNumberFormat="1" applyFont="1" applyBorder="1" applyAlignment="1">
      <alignment horizontal="right" vertical="center"/>
    </xf>
    <xf numFmtId="43" fontId="7" fillId="4" borderId="8" xfId="0" applyNumberFormat="1" applyFont="1" applyFill="1" applyBorder="1" applyAlignment="1">
      <alignment vertical="center"/>
    </xf>
    <xf numFmtId="2" fontId="7" fillId="0" borderId="8" xfId="0" applyNumberFormat="1" applyFont="1" applyBorder="1" applyAlignment="1">
      <alignment vertical="center"/>
    </xf>
    <xf numFmtId="2" fontId="7" fillId="0" borderId="9" xfId="0" applyNumberFormat="1" applyFont="1" applyBorder="1" applyAlignment="1">
      <alignment vertical="center"/>
    </xf>
    <xf numFmtId="0" fontId="7" fillId="6" borderId="10" xfId="0" applyFont="1" applyFill="1" applyBorder="1" applyAlignment="1">
      <alignment horizontal="right" vertical="center"/>
    </xf>
    <xf numFmtId="0" fontId="3" fillId="0" borderId="0" xfId="0" applyFont="1" applyAlignment="1">
      <alignment vertical="center"/>
    </xf>
    <xf numFmtId="43" fontId="3" fillId="0" borderId="31" xfId="0" applyNumberFormat="1" applyFont="1" applyBorder="1" applyAlignment="1">
      <alignment horizontal="center" vertical="center"/>
    </xf>
    <xf numFmtId="0" fontId="7" fillId="0" borderId="8" xfId="0" applyFont="1" applyBorder="1" applyAlignment="1">
      <alignment vertical="center" wrapText="1"/>
    </xf>
    <xf numFmtId="0" fontId="7" fillId="0" borderId="0" xfId="0" applyFont="1" applyAlignment="1">
      <alignment horizontal="center" vertical="center"/>
    </xf>
    <xf numFmtId="0" fontId="7" fillId="2" borderId="35" xfId="0" applyFont="1" applyFill="1" applyBorder="1" applyAlignment="1">
      <alignment horizontal="center" vertical="center"/>
    </xf>
    <xf numFmtId="0" fontId="3" fillId="2" borderId="36" xfId="0" applyFont="1" applyFill="1" applyBorder="1" applyAlignment="1">
      <alignment horizontal="center" vertical="center"/>
    </xf>
    <xf numFmtId="0" fontId="3" fillId="0" borderId="37" xfId="0" applyFont="1" applyBorder="1" applyAlignment="1">
      <alignment horizontal="center" vertical="center"/>
    </xf>
    <xf numFmtId="43" fontId="3" fillId="4" borderId="37" xfId="0" applyNumberFormat="1" applyFont="1" applyFill="1" applyBorder="1" applyAlignment="1">
      <alignment horizontal="right" vertical="center"/>
    </xf>
    <xf numFmtId="43" fontId="7" fillId="0" borderId="37" xfId="0" applyNumberFormat="1" applyFont="1" applyBorder="1" applyAlignment="1">
      <alignment vertical="center"/>
    </xf>
    <xf numFmtId="43" fontId="3" fillId="4" borderId="37" xfId="0" applyNumberFormat="1" applyFont="1" applyFill="1" applyBorder="1" applyAlignment="1">
      <alignment vertical="center"/>
    </xf>
    <xf numFmtId="2" fontId="7" fillId="0" borderId="37" xfId="0" applyNumberFormat="1" applyFont="1" applyBorder="1" applyAlignment="1">
      <alignment vertical="center"/>
    </xf>
    <xf numFmtId="2" fontId="3" fillId="6" borderId="38" xfId="0" applyNumberFormat="1" applyFont="1" applyFill="1" applyBorder="1" applyAlignment="1">
      <alignment vertical="center"/>
    </xf>
    <xf numFmtId="0" fontId="3" fillId="0" borderId="0" xfId="0" applyFont="1" applyAlignment="1">
      <alignment horizontal="left" vertical="center"/>
    </xf>
    <xf numFmtId="43" fontId="3" fillId="0" borderId="0" xfId="0" applyNumberFormat="1" applyFont="1" applyAlignment="1">
      <alignment horizontal="center" vertical="center"/>
    </xf>
    <xf numFmtId="0" fontId="7" fillId="0" borderId="0" xfId="0" applyFont="1" applyAlignment="1">
      <alignment horizontal="left" vertical="center"/>
    </xf>
    <xf numFmtId="2" fontId="0" fillId="0" borderId="0" xfId="3" applyNumberFormat="1" applyFont="1"/>
    <xf numFmtId="0" fontId="6" fillId="0" borderId="22" xfId="2" applyBorder="1" applyAlignment="1">
      <alignment horizontal="left" vertical="center"/>
    </xf>
    <xf numFmtId="0" fontId="6" fillId="0" borderId="26" xfId="2" applyBorder="1" applyAlignment="1">
      <alignment horizontal="left" vertical="center"/>
    </xf>
    <xf numFmtId="0" fontId="6" fillId="0" borderId="21" xfId="2" applyBorder="1" applyAlignment="1">
      <alignment horizontal="left" vertical="center"/>
    </xf>
    <xf numFmtId="0" fontId="3" fillId="0" borderId="32" xfId="0" applyFont="1" applyBorder="1" applyAlignment="1">
      <alignment horizontal="left" vertical="center" wrapText="1"/>
    </xf>
    <xf numFmtId="0" fontId="3" fillId="0" borderId="33" xfId="0" applyFont="1" applyBorder="1" applyAlignment="1">
      <alignment horizontal="left" vertical="center" wrapText="1"/>
    </xf>
    <xf numFmtId="0" fontId="3" fillId="0" borderId="34" xfId="0" applyFont="1" applyBorder="1" applyAlignment="1">
      <alignment horizontal="left" vertical="center" wrapText="1"/>
    </xf>
    <xf numFmtId="0" fontId="4" fillId="0" borderId="32" xfId="0" applyFont="1" applyBorder="1" applyAlignment="1">
      <alignment horizontal="left" vertical="center" wrapText="1"/>
    </xf>
    <xf numFmtId="0" fontId="4" fillId="0" borderId="33" xfId="0" applyFont="1" applyBorder="1" applyAlignment="1">
      <alignment horizontal="left" vertical="center" wrapText="1"/>
    </xf>
    <xf numFmtId="0" fontId="4" fillId="0" borderId="34" xfId="0" applyFont="1" applyBorder="1" applyAlignment="1">
      <alignment horizontal="left" vertical="center" wrapText="1"/>
    </xf>
    <xf numFmtId="0" fontId="3" fillId="4" borderId="13" xfId="1" applyFont="1" applyFill="1" applyBorder="1" applyAlignment="1">
      <alignment horizontal="center" vertical="center" wrapText="1"/>
    </xf>
    <xf numFmtId="0" fontId="3" fillId="4" borderId="14" xfId="1" applyFont="1" applyFill="1" applyBorder="1" applyAlignment="1">
      <alignment horizontal="center" vertical="center" wrapText="1"/>
    </xf>
    <xf numFmtId="0" fontId="3" fillId="4" borderId="15" xfId="1" applyFont="1" applyFill="1" applyBorder="1" applyAlignment="1">
      <alignment horizontal="center" vertical="center" wrapText="1"/>
    </xf>
    <xf numFmtId="0" fontId="3" fillId="4" borderId="16" xfId="1" applyFont="1" applyFill="1" applyBorder="1" applyAlignment="1">
      <alignment horizontal="center" vertical="center" wrapText="1"/>
    </xf>
    <xf numFmtId="0" fontId="3" fillId="4" borderId="0" xfId="1" applyFont="1" applyFill="1" applyAlignment="1">
      <alignment horizontal="center" vertical="center" wrapText="1"/>
    </xf>
    <xf numFmtId="0" fontId="3" fillId="4" borderId="17" xfId="1" applyFont="1" applyFill="1" applyBorder="1" applyAlignment="1">
      <alignment horizontal="center" vertical="center" wrapText="1"/>
    </xf>
    <xf numFmtId="0" fontId="3" fillId="4" borderId="18" xfId="1" applyFont="1" applyFill="1" applyBorder="1" applyAlignment="1">
      <alignment horizontal="center" vertical="center" wrapText="1"/>
    </xf>
    <xf numFmtId="0" fontId="3" fillId="4" borderId="19" xfId="1" applyFont="1" applyFill="1" applyBorder="1" applyAlignment="1">
      <alignment horizontal="center" vertical="center" wrapText="1"/>
    </xf>
    <xf numFmtId="0" fontId="3" fillId="4" borderId="20" xfId="1" applyFont="1" applyFill="1" applyBorder="1" applyAlignment="1">
      <alignment horizontal="center" vertical="center" wrapText="1"/>
    </xf>
    <xf numFmtId="0" fontId="4" fillId="0" borderId="32" xfId="1" applyBorder="1" applyAlignment="1">
      <alignment horizontal="left" vertical="center" wrapText="1"/>
    </xf>
    <xf numFmtId="0" fontId="4" fillId="0" borderId="33" xfId="1" applyBorder="1" applyAlignment="1">
      <alignment horizontal="left" vertical="center" wrapText="1"/>
    </xf>
    <xf numFmtId="0" fontId="4" fillId="0" borderId="34" xfId="1" applyBorder="1" applyAlignment="1">
      <alignment horizontal="left" vertical="center" wrapText="1"/>
    </xf>
    <xf numFmtId="0" fontId="3" fillId="0" borderId="31" xfId="0" applyFont="1" applyBorder="1" applyAlignment="1">
      <alignment horizontal="left" vertical="center"/>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11" fillId="0" borderId="31" xfId="2" applyFont="1" applyBorder="1" applyAlignment="1">
      <alignment horizontal="center" vertical="center" wrapText="1"/>
    </xf>
    <xf numFmtId="0" fontId="4" fillId="0" borderId="31" xfId="0" applyFont="1" applyBorder="1" applyAlignment="1">
      <alignment horizontal="left" vertical="center" wrapText="1"/>
    </xf>
    <xf numFmtId="0" fontId="12" fillId="0" borderId="31" xfId="2" applyFont="1" applyBorder="1" applyAlignment="1">
      <alignment horizontal="left" vertical="center" wrapText="1"/>
    </xf>
    <xf numFmtId="0" fontId="12" fillId="0" borderId="31" xfId="2" applyFont="1" applyBorder="1" applyAlignment="1">
      <alignment horizontal="center" vertical="center" wrapText="1"/>
    </xf>
    <xf numFmtId="0" fontId="3" fillId="0" borderId="32" xfId="0" applyFont="1" applyBorder="1" applyAlignment="1">
      <alignment horizontal="left" vertical="center"/>
    </xf>
    <xf numFmtId="0" fontId="3" fillId="0" borderId="33" xfId="0" applyFont="1" applyBorder="1" applyAlignment="1">
      <alignment horizontal="left" vertical="center"/>
    </xf>
    <xf numFmtId="0" fontId="3" fillId="0" borderId="34" xfId="0" applyFont="1" applyBorder="1" applyAlignment="1">
      <alignment horizontal="left" vertical="center"/>
    </xf>
    <xf numFmtId="0" fontId="7" fillId="0" borderId="0" xfId="0" applyFont="1" applyAlignment="1">
      <alignment vertical="center"/>
    </xf>
    <xf numFmtId="0" fontId="3" fillId="0" borderId="32" xfId="1" applyFont="1" applyBorder="1" applyAlignment="1">
      <alignment horizontal="left" vertical="center" wrapText="1"/>
    </xf>
    <xf numFmtId="0" fontId="3" fillId="0" borderId="33" xfId="1" applyFont="1" applyBorder="1" applyAlignment="1">
      <alignment horizontal="left" vertical="center" wrapText="1"/>
    </xf>
    <xf numFmtId="0" fontId="3" fillId="0" borderId="34" xfId="1" applyFont="1" applyBorder="1" applyAlignment="1">
      <alignment horizontal="left" vertical="center" wrapText="1"/>
    </xf>
    <xf numFmtId="0" fontId="11" fillId="0" borderId="31" xfId="2" applyFont="1" applyBorder="1" applyAlignment="1">
      <alignment horizontal="left"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5" fillId="4" borderId="13" xfId="1" applyFont="1" applyFill="1" applyBorder="1" applyAlignment="1">
      <alignment horizontal="center" vertical="center" wrapText="1"/>
    </xf>
    <xf numFmtId="0" fontId="5" fillId="4" borderId="14"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5" fillId="4" borderId="0" xfId="1" applyFont="1" applyFill="1" applyAlignment="1">
      <alignment horizontal="center" vertical="center" wrapText="1"/>
    </xf>
    <xf numFmtId="0" fontId="5" fillId="4" borderId="17" xfId="1" applyFont="1" applyFill="1" applyBorder="1" applyAlignment="1">
      <alignment horizontal="center" vertical="center" wrapText="1"/>
    </xf>
    <xf numFmtId="0" fontId="5" fillId="4" borderId="18" xfId="1" applyFont="1" applyFill="1" applyBorder="1" applyAlignment="1">
      <alignment horizontal="center" vertical="center" wrapText="1"/>
    </xf>
    <xf numFmtId="0" fontId="5" fillId="4" borderId="19" xfId="1" applyFont="1" applyFill="1" applyBorder="1" applyAlignment="1">
      <alignment horizontal="center" vertical="center" wrapText="1"/>
    </xf>
    <xf numFmtId="0" fontId="5" fillId="4" borderId="20" xfId="1" applyFont="1" applyFill="1" applyBorder="1" applyAlignment="1">
      <alignment horizontal="center" vertical="center" wrapText="1"/>
    </xf>
    <xf numFmtId="0" fontId="1" fillId="4" borderId="13" xfId="0" applyFont="1" applyFill="1" applyBorder="1" applyAlignment="1">
      <alignment horizontal="center" vertical="center"/>
    </xf>
    <xf numFmtId="0" fontId="1" fillId="4" borderId="18" xfId="0" applyFont="1" applyFill="1" applyBorder="1" applyAlignment="1">
      <alignment horizontal="center" vertical="center"/>
    </xf>
    <xf numFmtId="0" fontId="0" fillId="0" borderId="13" xfId="0" applyBorder="1" applyAlignment="1">
      <alignment vertical="top" wrapText="1"/>
    </xf>
    <xf numFmtId="0" fontId="0" fillId="0" borderId="14" xfId="0" applyBorder="1" applyAlignment="1">
      <alignment vertical="top" wrapText="1"/>
    </xf>
    <xf numFmtId="0" fontId="0" fillId="0" borderId="15" xfId="0" applyBorder="1" applyAlignment="1">
      <alignment vertical="top" wrapText="1"/>
    </xf>
    <xf numFmtId="0" fontId="0" fillId="0" borderId="16" xfId="0" applyBorder="1" applyAlignment="1">
      <alignment vertical="top" wrapText="1"/>
    </xf>
    <xf numFmtId="0" fontId="0" fillId="0" borderId="0" xfId="0"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0" fillId="0" borderId="19" xfId="0" applyBorder="1" applyAlignment="1">
      <alignment vertical="top" wrapText="1"/>
    </xf>
    <xf numFmtId="0" fontId="0" fillId="0" borderId="20" xfId="0" applyBorder="1" applyAlignment="1">
      <alignment vertical="top" wrapText="1"/>
    </xf>
    <xf numFmtId="0" fontId="1" fillId="4" borderId="22" xfId="0" applyFont="1" applyFill="1" applyBorder="1" applyAlignment="1">
      <alignment horizontal="center" vertical="center"/>
    </xf>
    <xf numFmtId="0" fontId="1" fillId="4" borderId="26" xfId="0" applyFont="1" applyFill="1" applyBorder="1" applyAlignment="1">
      <alignment horizontal="center" vertical="center"/>
    </xf>
    <xf numFmtId="0" fontId="1" fillId="4" borderId="23" xfId="0" applyFont="1" applyFill="1" applyBorder="1" applyAlignment="1">
      <alignment horizontal="center"/>
    </xf>
    <xf numFmtId="0" fontId="1" fillId="4" borderId="24" xfId="0" applyFont="1" applyFill="1" applyBorder="1" applyAlignment="1">
      <alignment horizontal="center"/>
    </xf>
    <xf numFmtId="0" fontId="1" fillId="4" borderId="25" xfId="0" applyFont="1" applyFill="1" applyBorder="1" applyAlignment="1">
      <alignment horizontal="center"/>
    </xf>
    <xf numFmtId="0" fontId="0" fillId="3" borderId="23" xfId="0" applyFill="1" applyBorder="1" applyAlignment="1">
      <alignment horizontal="left" vertical="top" wrapText="1"/>
    </xf>
    <xf numFmtId="0" fontId="0" fillId="3" borderId="25" xfId="0" applyFill="1" applyBorder="1" applyAlignment="1">
      <alignment horizontal="left" vertical="top" wrapText="1"/>
    </xf>
    <xf numFmtId="0" fontId="0" fillId="0" borderId="23" xfId="0" applyBorder="1" applyAlignment="1">
      <alignment horizontal="left"/>
    </xf>
    <xf numFmtId="0" fontId="0" fillId="0" borderId="25" xfId="0" applyBorder="1" applyAlignment="1">
      <alignment horizontal="left"/>
    </xf>
    <xf numFmtId="0" fontId="1" fillId="4" borderId="15" xfId="0" applyFont="1" applyFill="1" applyBorder="1" applyAlignment="1">
      <alignment horizontal="center" vertical="center"/>
    </xf>
    <xf numFmtId="0" fontId="1" fillId="4" borderId="20" xfId="0" applyFont="1" applyFill="1" applyBorder="1" applyAlignment="1">
      <alignment horizontal="center" vertical="center"/>
    </xf>
  </cellXfs>
  <cellStyles count="4">
    <cellStyle name="Hiperligação" xfId="2" builtinId="8"/>
    <cellStyle name="Normal" xfId="0" builtinId="0"/>
    <cellStyle name="Normal 2" xfId="1" xr:uid="{00000000-0005-0000-0000-000002000000}"/>
    <cellStyle name="Percentagem"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0</xdr:col>
      <xdr:colOff>43295</xdr:colOff>
      <xdr:row>31</xdr:row>
      <xdr:rowOff>69272</xdr:rowOff>
    </xdr:from>
    <xdr:to>
      <xdr:col>1</xdr:col>
      <xdr:colOff>2546638</xdr:colOff>
      <xdr:row>31</xdr:row>
      <xdr:rowOff>2183822</xdr:rowOff>
    </xdr:to>
    <xdr:pic>
      <xdr:nvPicPr>
        <xdr:cNvPr id="2" name="Imagem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295" y="5212772"/>
          <a:ext cx="3629025" cy="2114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198120</xdr:colOff>
      <xdr:row>6</xdr:row>
      <xdr:rowOff>85464</xdr:rowOff>
    </xdr:from>
    <xdr:ext cx="3162300" cy="585095"/>
    <xdr:pic>
      <xdr:nvPicPr>
        <xdr:cNvPr id="2" name="Imagem 1">
          <a:extLst>
            <a:ext uri="{FF2B5EF4-FFF2-40B4-BE49-F238E27FC236}">
              <a16:creationId xmlns:a16="http://schemas.microsoft.com/office/drawing/2014/main" id="{1A35CC57-55BA-474A-BEBF-BDE0E79AE3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7720" y="1380864"/>
          <a:ext cx="3162300" cy="585095"/>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concla.ibge.gov.br/busca-online-cnae.html?subclasse=4222701&amp;tipo=cnae&amp;view=subclasse" TargetMode="External"/><Relationship Id="rId2" Type="http://schemas.openxmlformats.org/officeDocument/2006/relationships/hyperlink" Target="https://concla.ibge.gov.br/busca-online-cnae.html?view=subclasse&amp;tipo=cnae&amp;versao=10&amp;subclasse=4211101" TargetMode="External"/><Relationship Id="rId1" Type="http://schemas.openxmlformats.org/officeDocument/2006/relationships/hyperlink" Target="https://concla.ibge.gov.br/busca-online-cnae.html?subclasse=4120400&amp;view=subclasse" TargetMode="External"/><Relationship Id="rId5" Type="http://schemas.openxmlformats.org/officeDocument/2006/relationships/hyperlink" Target="https://concla.ibge.gov.br/busca-online-cnae.html?view=subclasse&amp;tipo=cnae&amp;versao=10&amp;subclasse=4291000" TargetMode="External"/><Relationship Id="rId4" Type="http://schemas.openxmlformats.org/officeDocument/2006/relationships/hyperlink" Target="https://concla.ibge.gov.br/busca-online-cnae.html?subclasse=4221902&amp;view=subclas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2"/>
  <sheetViews>
    <sheetView showGridLines="0" tabSelected="1" zoomScale="90" zoomScaleNormal="90" zoomScaleSheetLayoutView="100" workbookViewId="0">
      <selection activeCell="B12" sqref="B12"/>
    </sheetView>
  </sheetViews>
  <sheetFormatPr defaultColWidth="9.140625" defaultRowHeight="12.75" x14ac:dyDescent="0.2"/>
  <cols>
    <col min="1" max="1" width="16.85546875" style="52" customWidth="1"/>
    <col min="2" max="2" width="50.5703125" style="52" customWidth="1"/>
    <col min="3" max="3" width="19.28515625" style="52" customWidth="1"/>
    <col min="4" max="4" width="23.85546875" style="52" customWidth="1"/>
    <col min="5" max="12" width="9.140625" style="52" hidden="1" customWidth="1"/>
    <col min="13" max="13" width="9.140625" style="52" customWidth="1"/>
    <col min="14" max="16384" width="9.140625" style="52"/>
  </cols>
  <sheetData>
    <row r="1" spans="1:7" ht="14.45" customHeight="1" x14ac:dyDescent="0.2">
      <c r="A1" s="95" t="s">
        <v>70</v>
      </c>
      <c r="B1" s="96"/>
      <c r="C1" s="96"/>
      <c r="D1" s="97"/>
    </row>
    <row r="2" spans="1:7" ht="14.45" customHeight="1" x14ac:dyDescent="0.2">
      <c r="A2" s="98"/>
      <c r="B2" s="99"/>
      <c r="C2" s="99"/>
      <c r="D2" s="100"/>
    </row>
    <row r="3" spans="1:7" ht="15" customHeight="1" thickBot="1" x14ac:dyDescent="0.25">
      <c r="A3" s="101"/>
      <c r="B3" s="102"/>
      <c r="C3" s="102"/>
      <c r="D3" s="103"/>
    </row>
    <row r="5" spans="1:7" x14ac:dyDescent="0.2">
      <c r="A5" s="53" t="s">
        <v>32</v>
      </c>
      <c r="B5" s="53"/>
      <c r="C5" s="54"/>
      <c r="D5" s="54"/>
    </row>
    <row r="6" spans="1:7" ht="13.5" thickBot="1" x14ac:dyDescent="0.25"/>
    <row r="7" spans="1:7" x14ac:dyDescent="0.2">
      <c r="A7" s="108" t="s">
        <v>0</v>
      </c>
      <c r="B7" s="110" t="s">
        <v>1</v>
      </c>
      <c r="C7" s="56" t="s">
        <v>2</v>
      </c>
      <c r="D7" s="74" t="s">
        <v>2</v>
      </c>
    </row>
    <row r="8" spans="1:7" ht="13.5" thickBot="1" x14ac:dyDescent="0.25">
      <c r="A8" s="109"/>
      <c r="B8" s="111"/>
      <c r="C8" s="51" t="s">
        <v>3</v>
      </c>
      <c r="D8" s="75" t="s">
        <v>4</v>
      </c>
    </row>
    <row r="9" spans="1:7" x14ac:dyDescent="0.2">
      <c r="A9" s="3"/>
      <c r="B9" s="58"/>
      <c r="C9" s="4"/>
      <c r="D9" s="76"/>
    </row>
    <row r="10" spans="1:7" x14ac:dyDescent="0.2">
      <c r="A10" s="6">
        <v>1</v>
      </c>
      <c r="B10" s="7" t="s">
        <v>5</v>
      </c>
      <c r="C10" s="8" t="s">
        <v>6</v>
      </c>
      <c r="D10" s="77"/>
      <c r="E10" s="73"/>
      <c r="F10" s="73"/>
      <c r="G10" s="84"/>
    </row>
    <row r="11" spans="1:7" x14ac:dyDescent="0.2">
      <c r="A11" s="59" t="s">
        <v>7</v>
      </c>
      <c r="B11" s="60" t="s">
        <v>8</v>
      </c>
      <c r="C11" s="61" t="s">
        <v>6</v>
      </c>
      <c r="D11" s="78" t="s">
        <v>6</v>
      </c>
      <c r="E11" s="73"/>
      <c r="F11" s="73"/>
      <c r="G11" s="73"/>
    </row>
    <row r="12" spans="1:7" x14ac:dyDescent="0.2">
      <c r="A12" s="59" t="s">
        <v>9</v>
      </c>
      <c r="B12" s="60" t="s">
        <v>10</v>
      </c>
      <c r="C12" s="61" t="s">
        <v>6</v>
      </c>
      <c r="D12" s="78" t="s">
        <v>6</v>
      </c>
      <c r="E12" s="73"/>
      <c r="F12" s="73"/>
      <c r="G12" s="73"/>
    </row>
    <row r="13" spans="1:7" x14ac:dyDescent="0.2">
      <c r="A13" s="59" t="s">
        <v>11</v>
      </c>
      <c r="B13" s="60" t="s">
        <v>12</v>
      </c>
      <c r="C13" s="61" t="s">
        <v>6</v>
      </c>
      <c r="D13" s="78" t="s">
        <v>6</v>
      </c>
      <c r="E13" s="73"/>
      <c r="F13" s="73"/>
      <c r="G13" s="73"/>
    </row>
    <row r="14" spans="1:7" x14ac:dyDescent="0.2">
      <c r="A14" s="63" t="s">
        <v>6</v>
      </c>
      <c r="B14" s="60" t="s">
        <v>6</v>
      </c>
      <c r="C14" s="61" t="s">
        <v>6</v>
      </c>
      <c r="D14" s="78" t="s">
        <v>6</v>
      </c>
      <c r="E14" s="73"/>
      <c r="F14" s="73"/>
      <c r="G14" s="73"/>
    </row>
    <row r="15" spans="1:7" x14ac:dyDescent="0.2">
      <c r="A15" s="6">
        <v>2</v>
      </c>
      <c r="B15" s="7" t="s">
        <v>13</v>
      </c>
      <c r="C15" s="10">
        <f>SUM(C16:C19)</f>
        <v>0</v>
      </c>
      <c r="D15" s="79"/>
      <c r="E15" s="73"/>
      <c r="F15" s="73"/>
      <c r="G15" s="73"/>
    </row>
    <row r="16" spans="1:7" x14ac:dyDescent="0.2">
      <c r="A16" s="59" t="s">
        <v>14</v>
      </c>
      <c r="B16" s="64" t="s">
        <v>67</v>
      </c>
      <c r="C16" s="61"/>
      <c r="D16" s="78"/>
      <c r="E16" s="73"/>
      <c r="F16" s="73"/>
      <c r="G16" s="73"/>
    </row>
    <row r="17" spans="1:7" x14ac:dyDescent="0.2">
      <c r="A17" s="59" t="s">
        <v>16</v>
      </c>
      <c r="B17" s="60" t="s">
        <v>17</v>
      </c>
      <c r="C17" s="61"/>
      <c r="D17" s="78"/>
      <c r="E17" s="73"/>
      <c r="F17" s="73"/>
      <c r="G17" s="73"/>
    </row>
    <row r="18" spans="1:7" x14ac:dyDescent="0.2">
      <c r="A18" s="59" t="s">
        <v>18</v>
      </c>
      <c r="B18" s="60" t="s">
        <v>19</v>
      </c>
      <c r="C18" s="65"/>
      <c r="D18" s="78"/>
      <c r="E18" s="73"/>
      <c r="F18" s="73"/>
      <c r="G18" s="73"/>
    </row>
    <row r="19" spans="1:7" x14ac:dyDescent="0.2">
      <c r="A19" s="59" t="s">
        <v>55</v>
      </c>
      <c r="B19" s="72" t="s">
        <v>56</v>
      </c>
      <c r="C19" s="61"/>
      <c r="D19" s="78"/>
      <c r="E19" s="73"/>
      <c r="F19" s="73"/>
      <c r="G19" s="73"/>
    </row>
    <row r="20" spans="1:7" x14ac:dyDescent="0.2">
      <c r="A20" s="6">
        <v>3</v>
      </c>
      <c r="B20" s="7" t="s">
        <v>20</v>
      </c>
      <c r="C20" s="66" t="s">
        <v>6</v>
      </c>
      <c r="D20" s="79">
        <f>SUM(D21:D23)</f>
        <v>0</v>
      </c>
      <c r="E20" s="73"/>
      <c r="F20" s="73"/>
      <c r="G20" s="73"/>
    </row>
    <row r="21" spans="1:7" x14ac:dyDescent="0.2">
      <c r="A21" s="59" t="s">
        <v>21</v>
      </c>
      <c r="B21" s="60" t="s">
        <v>22</v>
      </c>
      <c r="C21" s="61"/>
      <c r="D21" s="78"/>
      <c r="E21" s="73"/>
      <c r="F21" s="73"/>
      <c r="G21" s="84"/>
    </row>
    <row r="22" spans="1:7" x14ac:dyDescent="0.2">
      <c r="A22" s="59" t="s">
        <v>23</v>
      </c>
      <c r="B22" s="60" t="s">
        <v>24</v>
      </c>
      <c r="C22" s="61"/>
      <c r="D22" s="78"/>
      <c r="E22" s="73"/>
      <c r="F22" s="73"/>
      <c r="G22" s="84"/>
    </row>
    <row r="23" spans="1:7" x14ac:dyDescent="0.2">
      <c r="A23" s="59" t="s">
        <v>23</v>
      </c>
      <c r="B23" s="60" t="s">
        <v>25</v>
      </c>
      <c r="C23" s="61"/>
      <c r="D23" s="78"/>
      <c r="E23" s="73"/>
      <c r="F23" s="73"/>
      <c r="G23" s="84"/>
    </row>
    <row r="24" spans="1:7" x14ac:dyDescent="0.2">
      <c r="A24" s="63"/>
      <c r="B24" s="60"/>
      <c r="C24" s="61"/>
      <c r="D24" s="78"/>
      <c r="E24" s="73"/>
      <c r="F24" s="73"/>
      <c r="G24" s="73"/>
    </row>
    <row r="25" spans="1:7" x14ac:dyDescent="0.2">
      <c r="A25" s="6">
        <v>4</v>
      </c>
      <c r="B25" s="7" t="s">
        <v>26</v>
      </c>
      <c r="C25" s="66" t="s">
        <v>6</v>
      </c>
      <c r="D25" s="79"/>
      <c r="E25" s="73"/>
      <c r="F25" s="73"/>
      <c r="G25" s="84"/>
    </row>
    <row r="26" spans="1:7" x14ac:dyDescent="0.2">
      <c r="A26" s="63"/>
      <c r="B26" s="60"/>
      <c r="C26" s="61"/>
      <c r="D26" s="78"/>
      <c r="E26" s="73"/>
      <c r="F26" s="73"/>
      <c r="G26" s="73"/>
    </row>
    <row r="27" spans="1:7" x14ac:dyDescent="0.2">
      <c r="A27" s="6">
        <v>5</v>
      </c>
      <c r="B27" s="7" t="s">
        <v>27</v>
      </c>
      <c r="C27" s="12"/>
      <c r="D27" s="79"/>
      <c r="E27" s="73"/>
      <c r="F27" s="73"/>
      <c r="G27" s="84"/>
    </row>
    <row r="28" spans="1:7" ht="13.5" thickBot="1" x14ac:dyDescent="0.25">
      <c r="A28" s="63"/>
      <c r="B28" s="60"/>
      <c r="C28" s="67"/>
      <c r="D28" s="80"/>
    </row>
    <row r="29" spans="1:7" ht="13.5" thickBot="1" x14ac:dyDescent="0.25">
      <c r="A29" s="69" t="s">
        <v>6</v>
      </c>
      <c r="B29" s="13" t="s">
        <v>28</v>
      </c>
      <c r="C29" s="14" t="s">
        <v>6</v>
      </c>
      <c r="D29" s="81">
        <f>ROUND((((1+(D10%+D21%+D22%+D23%))*(1+D25%)*(1+D27%)/(1-C15%))-(1))*100,0)</f>
        <v>0</v>
      </c>
    </row>
    <row r="30" spans="1:7" ht="9" customHeight="1" x14ac:dyDescent="0.2">
      <c r="A30" s="55"/>
      <c r="B30" s="55"/>
      <c r="C30" s="55"/>
      <c r="D30" s="55"/>
    </row>
    <row r="31" spans="1:7" x14ac:dyDescent="0.2">
      <c r="A31" s="107" t="s">
        <v>29</v>
      </c>
      <c r="B31" s="107"/>
      <c r="C31" s="107"/>
      <c r="D31" s="71">
        <f>ROUND((((1+((D10+D20)/100))*(1+D25/100)*(1+D27/100))/(1-C15/100)-1)*100,0)</f>
        <v>0</v>
      </c>
    </row>
    <row r="32" spans="1:7" ht="179.25" customHeight="1" x14ac:dyDescent="0.2">
      <c r="A32" s="82"/>
      <c r="B32" s="82"/>
      <c r="C32" s="82"/>
      <c r="D32" s="83"/>
    </row>
    <row r="33" spans="1:12" ht="27" customHeight="1" x14ac:dyDescent="0.2">
      <c r="A33" s="112" t="s">
        <v>59</v>
      </c>
      <c r="B33" s="112"/>
      <c r="C33" s="112" t="s">
        <v>69</v>
      </c>
      <c r="D33" s="112"/>
    </row>
    <row r="34" spans="1:12" ht="39" customHeight="1" x14ac:dyDescent="0.2">
      <c r="A34" s="115" t="s">
        <v>45</v>
      </c>
      <c r="B34" s="115"/>
      <c r="C34" s="114" t="str">
        <f>VLOOKUP(A34,Parâmetro!$B$6:$L$10,11,0)</f>
        <v>https://concla.ibge.gov.br/busca-online-cnae.html?subclasse=4120400&amp;view=subclasse</v>
      </c>
      <c r="D34" s="114"/>
    </row>
    <row r="35" spans="1:12" ht="7.5" customHeight="1" x14ac:dyDescent="0.2"/>
    <row r="36" spans="1:12" ht="35.25" customHeight="1" x14ac:dyDescent="0.2">
      <c r="A36" s="113" t="s">
        <v>60</v>
      </c>
      <c r="B36" s="113"/>
      <c r="C36" s="113"/>
      <c r="D36" s="113"/>
    </row>
    <row r="37" spans="1:12" ht="7.5" customHeight="1" x14ac:dyDescent="0.2"/>
    <row r="38" spans="1:12" ht="54.75" customHeight="1" x14ac:dyDescent="0.2">
      <c r="A38" s="113" t="s">
        <v>71</v>
      </c>
      <c r="B38" s="113"/>
      <c r="C38" s="113"/>
      <c r="D38" s="113"/>
    </row>
    <row r="39" spans="1:12" ht="7.5" customHeight="1" x14ac:dyDescent="0.2">
      <c r="A39" s="55"/>
      <c r="B39" s="55"/>
      <c r="C39" s="55"/>
      <c r="D39" s="55"/>
    </row>
    <row r="40" spans="1:12" ht="27" customHeight="1" x14ac:dyDescent="0.2">
      <c r="A40" s="104" t="s">
        <v>72</v>
      </c>
      <c r="B40" s="105"/>
      <c r="C40" s="105"/>
      <c r="D40" s="106"/>
    </row>
    <row r="41" spans="1:12" ht="7.5" customHeight="1" x14ac:dyDescent="0.2"/>
    <row r="42" spans="1:12" ht="75.75" customHeight="1" x14ac:dyDescent="0.2">
      <c r="A42" s="92" t="str">
        <f>IF(C19=0,E42,I42)</f>
        <v>Não aplicada neste orçamento estimativo a desoneração da folha de pagamento instituída pela Lei nº 12.546, de 14 de dezembro de 2011 foi alterada pela Lei nº 13.670, de 30 de maio de 2018 (regime de recolhimento da Contribuição Previdenciária sobre a Receita Bruta (CPRB) que substitui o recolhimento do INSS patronal incidente sobre a folha de pagamento)
CNAE 2.0 - Enquadramento da atividades 412, 432,431,421,422,429. Lei 8212  Artigo 22 e Instrução 1436 RFB</v>
      </c>
      <c r="B42" s="93"/>
      <c r="C42" s="93"/>
      <c r="D42" s="94"/>
      <c r="E42" s="89" t="s">
        <v>58</v>
      </c>
      <c r="F42" s="90"/>
      <c r="G42" s="90"/>
      <c r="H42" s="91"/>
      <c r="I42" s="89" t="s">
        <v>66</v>
      </c>
      <c r="J42" s="90"/>
      <c r="K42" s="90"/>
      <c r="L42" s="91"/>
    </row>
  </sheetData>
  <mergeCells count="14">
    <mergeCell ref="E42:H42"/>
    <mergeCell ref="I42:L42"/>
    <mergeCell ref="A42:D42"/>
    <mergeCell ref="A1:D3"/>
    <mergeCell ref="A40:D40"/>
    <mergeCell ref="A31:C31"/>
    <mergeCell ref="A7:A8"/>
    <mergeCell ref="B7:B8"/>
    <mergeCell ref="A33:B33"/>
    <mergeCell ref="A38:D38"/>
    <mergeCell ref="A36:D36"/>
    <mergeCell ref="C34:D34"/>
    <mergeCell ref="A34:B34"/>
    <mergeCell ref="C33:D33"/>
  </mergeCells>
  <pageMargins left="0.78740157480314965" right="0.51181102362204722" top="1.3779527559055118" bottom="0.78740157480314965" header="0.31496062992125984" footer="0.31496062992125984"/>
  <pageSetup paperSize="9" scale="80" orientation="portrait" r:id="rId1"/>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000-000000000000}">
          <x14:formula1>
            <xm:f>Parâmetro!$D$13:$F$13</xm:f>
          </x14:formula1>
          <xm:sqref>E27 E21:E23 E25</xm:sqref>
        </x14:dataValidation>
        <x14:dataValidation type="list" allowBlank="1" showInputMessage="1" showErrorMessage="1" xr:uid="{00000000-0002-0000-0000-000001000000}">
          <x14:formula1>
            <xm:f>Parâmetro!$B$6:$B$10</xm:f>
          </x14:formula1>
          <xm:sqref>A34</xm:sqref>
        </x14:dataValidation>
        <x14:dataValidation type="list" allowBlank="1" showInputMessage="1" showErrorMessage="1" xr:uid="{00000000-0002-0000-0000-000002000000}">
          <x14:formula1>
            <xm:f>Base!$D$1:$D$90</xm:f>
          </x14:formula1>
          <xm:sqref>E10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1"/>
  <sheetViews>
    <sheetView showGridLines="0" zoomScale="90" zoomScaleNormal="90" zoomScaleSheetLayoutView="100" workbookViewId="0">
      <selection activeCell="C26" sqref="C26"/>
    </sheetView>
  </sheetViews>
  <sheetFormatPr defaultColWidth="9.140625" defaultRowHeight="12.75" x14ac:dyDescent="0.2"/>
  <cols>
    <col min="1" max="1" width="9.140625" style="52"/>
    <col min="2" max="2" width="36.5703125" style="52" customWidth="1"/>
    <col min="3" max="3" width="16" style="52" customWidth="1"/>
    <col min="4" max="4" width="27.7109375" style="52" customWidth="1"/>
    <col min="5" max="16384" width="9.140625" style="52"/>
  </cols>
  <sheetData>
    <row r="1" spans="1:4" ht="14.45" customHeight="1" x14ac:dyDescent="0.2">
      <c r="A1" s="95" t="s">
        <v>54</v>
      </c>
      <c r="B1" s="96"/>
      <c r="C1" s="96"/>
      <c r="D1" s="97"/>
    </row>
    <row r="2" spans="1:4" ht="14.45" customHeight="1" x14ac:dyDescent="0.2">
      <c r="A2" s="98"/>
      <c r="B2" s="99"/>
      <c r="C2" s="99"/>
      <c r="D2" s="100"/>
    </row>
    <row r="3" spans="1:4" ht="15" customHeight="1" thickBot="1" x14ac:dyDescent="0.25">
      <c r="A3" s="101"/>
      <c r="B3" s="102"/>
      <c r="C3" s="102"/>
      <c r="D3" s="103"/>
    </row>
    <row r="5" spans="1:4" x14ac:dyDescent="0.2">
      <c r="A5" s="53" t="s">
        <v>32</v>
      </c>
      <c r="B5" s="53"/>
      <c r="C5" s="54"/>
      <c r="D5" s="54"/>
    </row>
    <row r="6" spans="1:4" ht="13.5" thickBot="1" x14ac:dyDescent="0.25"/>
    <row r="7" spans="1:4" x14ac:dyDescent="0.2">
      <c r="A7" s="108" t="s">
        <v>0</v>
      </c>
      <c r="B7" s="110" t="s">
        <v>1</v>
      </c>
      <c r="C7" s="56" t="s">
        <v>2</v>
      </c>
      <c r="D7" s="57" t="s">
        <v>2</v>
      </c>
    </row>
    <row r="8" spans="1:4" ht="13.5" thickBot="1" x14ac:dyDescent="0.25">
      <c r="A8" s="109"/>
      <c r="B8" s="111"/>
      <c r="C8" s="51" t="s">
        <v>3</v>
      </c>
      <c r="D8" s="2" t="s">
        <v>4</v>
      </c>
    </row>
    <row r="9" spans="1:4" x14ac:dyDescent="0.2">
      <c r="A9" s="3"/>
      <c r="B9" s="58"/>
      <c r="C9" s="4"/>
      <c r="D9" s="5"/>
    </row>
    <row r="10" spans="1:4" x14ac:dyDescent="0.2">
      <c r="A10" s="6">
        <v>1</v>
      </c>
      <c r="B10" s="7" t="s">
        <v>5</v>
      </c>
      <c r="C10" s="8" t="s">
        <v>6</v>
      </c>
      <c r="D10" s="9"/>
    </row>
    <row r="11" spans="1:4" x14ac:dyDescent="0.2">
      <c r="A11" s="59" t="s">
        <v>7</v>
      </c>
      <c r="B11" s="60" t="s">
        <v>8</v>
      </c>
      <c r="C11" s="61" t="s">
        <v>6</v>
      </c>
      <c r="D11" s="62" t="s">
        <v>6</v>
      </c>
    </row>
    <row r="12" spans="1:4" x14ac:dyDescent="0.2">
      <c r="A12" s="59" t="s">
        <v>9</v>
      </c>
      <c r="B12" s="60" t="s">
        <v>10</v>
      </c>
      <c r="C12" s="61" t="s">
        <v>6</v>
      </c>
      <c r="D12" s="62" t="s">
        <v>6</v>
      </c>
    </row>
    <row r="13" spans="1:4" x14ac:dyDescent="0.2">
      <c r="A13" s="59" t="s">
        <v>11</v>
      </c>
      <c r="B13" s="60" t="s">
        <v>12</v>
      </c>
      <c r="C13" s="61" t="s">
        <v>6</v>
      </c>
      <c r="D13" s="62" t="s">
        <v>6</v>
      </c>
    </row>
    <row r="14" spans="1:4" x14ac:dyDescent="0.2">
      <c r="A14" s="63" t="s">
        <v>6</v>
      </c>
      <c r="B14" s="60" t="s">
        <v>6</v>
      </c>
      <c r="C14" s="61" t="s">
        <v>6</v>
      </c>
      <c r="D14" s="62" t="s">
        <v>6</v>
      </c>
    </row>
    <row r="15" spans="1:4" x14ac:dyDescent="0.2">
      <c r="A15" s="6">
        <v>2</v>
      </c>
      <c r="B15" s="7" t="s">
        <v>13</v>
      </c>
      <c r="C15" s="10">
        <f>SUM(C16:C19)</f>
        <v>0</v>
      </c>
      <c r="D15" s="11"/>
    </row>
    <row r="16" spans="1:4" x14ac:dyDescent="0.2">
      <c r="A16" s="59" t="s">
        <v>14</v>
      </c>
      <c r="B16" s="64" t="s">
        <v>15</v>
      </c>
      <c r="C16" s="61"/>
      <c r="D16" s="62"/>
    </row>
    <row r="17" spans="1:4" x14ac:dyDescent="0.2">
      <c r="A17" s="59" t="s">
        <v>16</v>
      </c>
      <c r="B17" s="60" t="s">
        <v>17</v>
      </c>
      <c r="C17" s="61"/>
      <c r="D17" s="62"/>
    </row>
    <row r="18" spans="1:4" x14ac:dyDescent="0.2">
      <c r="A18" s="59" t="s">
        <v>18</v>
      </c>
      <c r="B18" s="60" t="s">
        <v>19</v>
      </c>
      <c r="C18" s="65"/>
      <c r="D18" s="62"/>
    </row>
    <row r="19" spans="1:4" ht="25.5" x14ac:dyDescent="0.2">
      <c r="A19" s="59" t="s">
        <v>55</v>
      </c>
      <c r="B19" s="72" t="s">
        <v>56</v>
      </c>
      <c r="C19" s="61"/>
      <c r="D19" s="62"/>
    </row>
    <row r="20" spans="1:4" x14ac:dyDescent="0.2">
      <c r="A20" s="6">
        <v>3</v>
      </c>
      <c r="B20" s="7" t="s">
        <v>20</v>
      </c>
      <c r="C20" s="66" t="s">
        <v>6</v>
      </c>
      <c r="D20" s="11">
        <f>SUM(D21:D23)</f>
        <v>0</v>
      </c>
    </row>
    <row r="21" spans="1:4" x14ac:dyDescent="0.2">
      <c r="A21" s="59" t="s">
        <v>21</v>
      </c>
      <c r="B21" s="60" t="s">
        <v>22</v>
      </c>
      <c r="C21" s="61"/>
      <c r="D21" s="62"/>
    </row>
    <row r="22" spans="1:4" x14ac:dyDescent="0.2">
      <c r="A22" s="59" t="s">
        <v>23</v>
      </c>
      <c r="B22" s="60" t="s">
        <v>24</v>
      </c>
      <c r="C22" s="61"/>
      <c r="D22" s="62"/>
    </row>
    <row r="23" spans="1:4" x14ac:dyDescent="0.2">
      <c r="A23" s="59" t="s">
        <v>23</v>
      </c>
      <c r="B23" s="60" t="s">
        <v>25</v>
      </c>
      <c r="C23" s="61"/>
      <c r="D23" s="62"/>
    </row>
    <row r="24" spans="1:4" x14ac:dyDescent="0.2">
      <c r="A24" s="63"/>
      <c r="B24" s="60"/>
      <c r="C24" s="61"/>
      <c r="D24" s="62"/>
    </row>
    <row r="25" spans="1:4" x14ac:dyDescent="0.2">
      <c r="A25" s="6">
        <v>4</v>
      </c>
      <c r="B25" s="7" t="s">
        <v>26</v>
      </c>
      <c r="C25" s="66" t="s">
        <v>6</v>
      </c>
      <c r="D25" s="11"/>
    </row>
    <row r="26" spans="1:4" x14ac:dyDescent="0.2">
      <c r="A26" s="63"/>
      <c r="B26" s="60"/>
      <c r="C26" s="61"/>
      <c r="D26" s="62"/>
    </row>
    <row r="27" spans="1:4" x14ac:dyDescent="0.2">
      <c r="A27" s="6">
        <v>5</v>
      </c>
      <c r="B27" s="7" t="s">
        <v>27</v>
      </c>
      <c r="C27" s="12"/>
      <c r="D27" s="11"/>
    </row>
    <row r="28" spans="1:4" ht="13.5" thickBot="1" x14ac:dyDescent="0.25">
      <c r="A28" s="63"/>
      <c r="B28" s="60"/>
      <c r="C28" s="67"/>
      <c r="D28" s="68"/>
    </row>
    <row r="29" spans="1:4" ht="13.5" thickBot="1" x14ac:dyDescent="0.25">
      <c r="A29" s="69" t="s">
        <v>6</v>
      </c>
      <c r="B29" s="13" t="s">
        <v>28</v>
      </c>
      <c r="C29" s="14" t="s">
        <v>6</v>
      </c>
      <c r="D29" s="15">
        <f>ROUND((((1+(D10%+D21%+D22%+D23%))*(1+D25%)*(1+D27%)/(1-C15%))-(1))*100,0)</f>
        <v>0</v>
      </c>
    </row>
    <row r="30" spans="1:4" x14ac:dyDescent="0.2">
      <c r="A30" s="55"/>
      <c r="B30" s="55"/>
      <c r="C30" s="55"/>
      <c r="D30" s="55"/>
    </row>
    <row r="31" spans="1:4" x14ac:dyDescent="0.2">
      <c r="A31" s="70"/>
      <c r="B31" s="70"/>
      <c r="C31" s="70"/>
      <c r="D31" s="70"/>
    </row>
    <row r="32" spans="1:4" ht="18" customHeight="1" x14ac:dyDescent="0.2">
      <c r="A32" s="116" t="s">
        <v>29</v>
      </c>
      <c r="B32" s="117"/>
      <c r="C32" s="118"/>
      <c r="D32" s="71">
        <f>ROUND((((1+((D10+D20)/100))*(1+D25/100)*(1+D27/100))/(1-C15/100)-1)*100,0)</f>
        <v>0</v>
      </c>
    </row>
    <row r="33" spans="1:4" x14ac:dyDescent="0.2">
      <c r="A33" s="119" t="s">
        <v>6</v>
      </c>
      <c r="B33" s="119"/>
      <c r="C33" s="55"/>
      <c r="D33" s="55"/>
    </row>
    <row r="34" spans="1:4" ht="42.75" customHeight="1" x14ac:dyDescent="0.2">
      <c r="A34" s="120" t="s">
        <v>72</v>
      </c>
      <c r="B34" s="121"/>
      <c r="C34" s="121"/>
      <c r="D34" s="122"/>
    </row>
    <row r="36" spans="1:4" ht="30.75" customHeight="1" x14ac:dyDescent="0.2">
      <c r="A36" s="123" t="s">
        <v>59</v>
      </c>
      <c r="B36" s="123"/>
      <c r="C36" s="112" t="s">
        <v>69</v>
      </c>
      <c r="D36" s="112"/>
    </row>
    <row r="37" spans="1:4" ht="38.25" customHeight="1" x14ac:dyDescent="0.2">
      <c r="A37" s="114" t="s">
        <v>45</v>
      </c>
      <c r="B37" s="114"/>
      <c r="C37" s="114" t="str">
        <f>VLOOKUP(A37,Parâmetro!$B$6:$L$10,11,0)</f>
        <v>https://concla.ibge.gov.br/busca-online-cnae.html?subclasse=4120400&amp;view=subclasse</v>
      </c>
      <c r="D37" s="114"/>
    </row>
    <row r="39" spans="1:4" ht="21.75" customHeight="1" x14ac:dyDescent="0.2">
      <c r="A39" s="89" t="s">
        <v>57</v>
      </c>
      <c r="B39" s="90"/>
      <c r="C39" s="90"/>
      <c r="D39" s="91"/>
    </row>
    <row r="41" spans="1:4" ht="99" customHeight="1" x14ac:dyDescent="0.2">
      <c r="A41" s="92" t="str">
        <f>'BDI (PADRAO)'!A42:D42</f>
        <v>Não aplicada neste orçamento estimativo a desoneração da folha de pagamento instituída pela Lei nº 12.546, de 14 de dezembro de 2011 foi alterada pela Lei nº 13.670, de 30 de maio de 2018 (regime de recolhimento da Contribuição Previdenciária sobre a Receita Bruta (CPRB) que substitui o recolhimento do INSS patronal incidente sobre a folha de pagamento)
CNAE 2.0 - Enquadramento da atividades 412, 432,431,421,422,429. Lei 8212  Artigo 22 e Instrução 1436 RFB</v>
      </c>
      <c r="B41" s="93"/>
      <c r="C41" s="93"/>
      <c r="D41" s="94"/>
    </row>
  </sheetData>
  <mergeCells count="12">
    <mergeCell ref="A41:D41"/>
    <mergeCell ref="A1:D3"/>
    <mergeCell ref="A32:C32"/>
    <mergeCell ref="A39:D39"/>
    <mergeCell ref="A7:A8"/>
    <mergeCell ref="B7:B8"/>
    <mergeCell ref="A33:B33"/>
    <mergeCell ref="A34:D34"/>
    <mergeCell ref="A36:B36"/>
    <mergeCell ref="C36:D36"/>
    <mergeCell ref="A37:B37"/>
    <mergeCell ref="C37:D37"/>
  </mergeCells>
  <pageMargins left="0.78740157480314965" right="0.51181102362204722" top="1.3779527559055118"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C03D886-C69A-4F7B-A5C6-2506EE49FC8E}">
          <x14:formula1>
            <xm:f>Parâmetro!$B$6:$B$10</xm:f>
          </x14:formula1>
          <xm:sqref>A37:A38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0"/>
  <sheetViews>
    <sheetView zoomScaleNormal="100" zoomScaleSheetLayoutView="100" workbookViewId="0">
      <selection activeCell="S11" sqref="S11"/>
    </sheetView>
  </sheetViews>
  <sheetFormatPr defaultRowHeight="15" x14ac:dyDescent="0.25"/>
  <cols>
    <col min="1" max="1" width="8.85546875" customWidth="1"/>
    <col min="2" max="2" width="11.85546875" customWidth="1"/>
    <col min="3" max="6" width="13.5703125" customWidth="1"/>
    <col min="8" max="8" width="8.7109375" customWidth="1"/>
    <col min="9" max="15" width="8.85546875" hidden="1" customWidth="1"/>
  </cols>
  <sheetData>
    <row r="1" spans="1:15" x14ac:dyDescent="0.25">
      <c r="A1" s="130" t="s">
        <v>31</v>
      </c>
      <c r="B1" s="131"/>
      <c r="C1" s="131"/>
      <c r="D1" s="131"/>
      <c r="E1" s="131"/>
      <c r="F1" s="131"/>
      <c r="G1" s="131"/>
      <c r="H1" s="131"/>
      <c r="I1" s="131"/>
      <c r="J1" s="131"/>
      <c r="K1" s="131"/>
      <c r="L1" s="131"/>
      <c r="M1" s="131"/>
      <c r="N1" s="131"/>
      <c r="O1" s="132"/>
    </row>
    <row r="2" spans="1:15" x14ac:dyDescent="0.25">
      <c r="A2" s="133"/>
      <c r="B2" s="134"/>
      <c r="C2" s="134"/>
      <c r="D2" s="134"/>
      <c r="E2" s="134"/>
      <c r="F2" s="134"/>
      <c r="G2" s="134"/>
      <c r="H2" s="134"/>
      <c r="I2" s="134"/>
      <c r="J2" s="134"/>
      <c r="K2" s="134"/>
      <c r="L2" s="134"/>
      <c r="M2" s="134"/>
      <c r="N2" s="134"/>
      <c r="O2" s="135"/>
    </row>
    <row r="3" spans="1:15" ht="15.75" thickBot="1" x14ac:dyDescent="0.3">
      <c r="A3" s="136"/>
      <c r="B3" s="137"/>
      <c r="C3" s="137"/>
      <c r="D3" s="137"/>
      <c r="E3" s="137"/>
      <c r="F3" s="137"/>
      <c r="G3" s="137"/>
      <c r="H3" s="137"/>
      <c r="I3" s="137"/>
      <c r="J3" s="137"/>
      <c r="K3" s="137"/>
      <c r="L3" s="137"/>
      <c r="M3" s="137"/>
      <c r="N3" s="137"/>
      <c r="O3" s="138"/>
    </row>
    <row r="4" spans="1:15" ht="15.75" thickBot="1" x14ac:dyDescent="0.3"/>
    <row r="5" spans="1:15" x14ac:dyDescent="0.25">
      <c r="C5" s="27" t="s">
        <v>33</v>
      </c>
      <c r="D5" s="28"/>
      <c r="E5" s="28"/>
      <c r="F5" s="28"/>
    </row>
    <row r="6" spans="1:15" ht="15.75" thickBot="1" x14ac:dyDescent="0.3"/>
    <row r="7" spans="1:15" x14ac:dyDescent="0.25">
      <c r="C7" s="17"/>
      <c r="D7" s="18"/>
      <c r="E7" s="18"/>
      <c r="F7" s="19"/>
    </row>
    <row r="8" spans="1:15" x14ac:dyDescent="0.25">
      <c r="C8" s="20"/>
      <c r="D8" s="21"/>
      <c r="E8" s="21"/>
      <c r="F8" s="22"/>
    </row>
    <row r="9" spans="1:15" x14ac:dyDescent="0.25">
      <c r="C9" s="20"/>
      <c r="D9" s="21"/>
      <c r="E9" s="21"/>
      <c r="F9" s="22"/>
    </row>
    <row r="10" spans="1:15" x14ac:dyDescent="0.25">
      <c r="C10" s="20"/>
      <c r="D10" s="21"/>
      <c r="E10" s="21"/>
      <c r="F10" s="22"/>
    </row>
    <row r="11" spans="1:15" x14ac:dyDescent="0.25">
      <c r="C11" s="23" t="s">
        <v>34</v>
      </c>
      <c r="D11" s="21"/>
      <c r="E11" s="21"/>
      <c r="F11" s="22"/>
    </row>
    <row r="12" spans="1:15" x14ac:dyDescent="0.25">
      <c r="C12" s="23" t="s">
        <v>35</v>
      </c>
      <c r="D12" s="21"/>
      <c r="E12" s="21"/>
      <c r="F12" s="22"/>
    </row>
    <row r="13" spans="1:15" x14ac:dyDescent="0.25">
      <c r="C13" s="23" t="s">
        <v>36</v>
      </c>
      <c r="D13" s="21"/>
      <c r="E13" s="21"/>
      <c r="F13" s="22"/>
    </row>
    <row r="14" spans="1:15" x14ac:dyDescent="0.25">
      <c r="C14" s="23" t="s">
        <v>37</v>
      </c>
      <c r="D14" s="21"/>
      <c r="E14" s="21"/>
      <c r="F14" s="22"/>
    </row>
    <row r="15" spans="1:15" x14ac:dyDescent="0.25">
      <c r="C15" s="23" t="s">
        <v>38</v>
      </c>
      <c r="D15" s="21"/>
      <c r="E15" s="21"/>
      <c r="F15" s="22"/>
    </row>
    <row r="16" spans="1:15" x14ac:dyDescent="0.25">
      <c r="C16" s="23" t="s">
        <v>39</v>
      </c>
      <c r="D16" s="21"/>
      <c r="E16" s="21"/>
      <c r="F16" s="22"/>
    </row>
    <row r="17" spans="1:7" ht="15.75" thickBot="1" x14ac:dyDescent="0.3">
      <c r="C17" s="24" t="s">
        <v>40</v>
      </c>
      <c r="D17" s="25"/>
      <c r="E17" s="25"/>
      <c r="F17" s="26"/>
    </row>
    <row r="18" spans="1:7" ht="15.75" thickBot="1" x14ac:dyDescent="0.3"/>
    <row r="19" spans="1:7" x14ac:dyDescent="0.25">
      <c r="A19" s="1"/>
      <c r="B19" s="124" t="s">
        <v>51</v>
      </c>
      <c r="C19" s="125"/>
      <c r="D19" s="125"/>
      <c r="E19" s="125"/>
      <c r="F19" s="125"/>
      <c r="G19" s="126"/>
    </row>
    <row r="20" spans="1:7" ht="15.75" thickBot="1" x14ac:dyDescent="0.3">
      <c r="B20" s="127"/>
      <c r="C20" s="128"/>
      <c r="D20" s="128"/>
      <c r="E20" s="128"/>
      <c r="F20" s="128"/>
      <c r="G20" s="129"/>
    </row>
  </sheetData>
  <mergeCells count="2">
    <mergeCell ref="B19:G20"/>
    <mergeCell ref="A1:O3"/>
  </mergeCells>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L23"/>
  <sheetViews>
    <sheetView showGridLines="0" zoomScale="105" zoomScaleNormal="105" workbookViewId="0">
      <selection activeCell="F1" sqref="F1"/>
    </sheetView>
  </sheetViews>
  <sheetFormatPr defaultRowHeight="15" x14ac:dyDescent="0.25"/>
  <cols>
    <col min="2" max="2" width="50.85546875" customWidth="1"/>
    <col min="12" max="12" width="102" bestFit="1" customWidth="1"/>
  </cols>
  <sheetData>
    <row r="2" spans="2:12" x14ac:dyDescent="0.25">
      <c r="B2" s="16" t="s">
        <v>48</v>
      </c>
      <c r="C2" s="29"/>
      <c r="D2" s="29"/>
      <c r="E2" s="29"/>
      <c r="F2" s="29"/>
      <c r="G2" s="29"/>
    </row>
    <row r="3" spans="2:12" ht="15.75" thickBot="1" x14ac:dyDescent="0.3"/>
    <row r="4" spans="2:12" ht="15.75" thickBot="1" x14ac:dyDescent="0.3">
      <c r="B4" s="150" t="s">
        <v>41</v>
      </c>
      <c r="C4" s="152" t="s">
        <v>5</v>
      </c>
      <c r="D4" s="153"/>
      <c r="E4" s="154"/>
      <c r="F4" s="152" t="s">
        <v>30</v>
      </c>
      <c r="G4" s="153"/>
      <c r="H4" s="154"/>
      <c r="I4" s="153" t="s">
        <v>24</v>
      </c>
      <c r="J4" s="153"/>
      <c r="K4" s="154"/>
      <c r="L4" s="139" t="s">
        <v>68</v>
      </c>
    </row>
    <row r="5" spans="2:12" ht="15.75" thickBot="1" x14ac:dyDescent="0.3">
      <c r="B5" s="151"/>
      <c r="C5" s="38" t="s">
        <v>42</v>
      </c>
      <c r="D5" s="39" t="s">
        <v>43</v>
      </c>
      <c r="E5" s="37" t="s">
        <v>44</v>
      </c>
      <c r="F5" s="38" t="s">
        <v>42</v>
      </c>
      <c r="G5" s="39" t="s">
        <v>43</v>
      </c>
      <c r="H5" s="37" t="s">
        <v>44</v>
      </c>
      <c r="I5" s="38" t="s">
        <v>42</v>
      </c>
      <c r="J5" s="39" t="s">
        <v>43</v>
      </c>
      <c r="K5" s="37" t="s">
        <v>44</v>
      </c>
      <c r="L5" s="140"/>
    </row>
    <row r="6" spans="2:12" ht="15.75" thickBot="1" x14ac:dyDescent="0.3">
      <c r="B6" s="30" t="s">
        <v>45</v>
      </c>
      <c r="C6" s="33">
        <v>0.03</v>
      </c>
      <c r="D6" s="34">
        <v>0.04</v>
      </c>
      <c r="E6" s="31">
        <v>5.5E-2</v>
      </c>
      <c r="F6" s="32">
        <v>8.0000000000000002E-3</v>
      </c>
      <c r="G6" s="34">
        <v>8.0000000000000002E-3</v>
      </c>
      <c r="H6" s="31">
        <v>0.01</v>
      </c>
      <c r="I6" s="32">
        <v>9.7000000000000003E-3</v>
      </c>
      <c r="J6" s="36">
        <v>1.2699999999999999E-2</v>
      </c>
      <c r="K6" s="31">
        <v>1.2699999999999999E-2</v>
      </c>
      <c r="L6" s="86" t="s">
        <v>61</v>
      </c>
    </row>
    <row r="7" spans="2:12" ht="15.75" thickBot="1" x14ac:dyDescent="0.3">
      <c r="B7" s="30" t="s">
        <v>46</v>
      </c>
      <c r="C7" s="33">
        <v>3.7999999999999999E-2</v>
      </c>
      <c r="D7" s="34">
        <v>4.0099999999999997E-2</v>
      </c>
      <c r="E7" s="31">
        <v>4.6699999999999998E-2</v>
      </c>
      <c r="F7" s="32">
        <v>3.2000000000000002E-3</v>
      </c>
      <c r="G7" s="34">
        <v>4.0000000000000001E-3</v>
      </c>
      <c r="H7" s="31">
        <v>7.4000000000000003E-3</v>
      </c>
      <c r="I7" s="32">
        <v>5.0000000000000001E-3</v>
      </c>
      <c r="J7" s="36">
        <v>5.5999999999999999E-3</v>
      </c>
      <c r="K7" s="31">
        <v>9.7000000000000003E-3</v>
      </c>
      <c r="L7" s="88" t="s">
        <v>62</v>
      </c>
    </row>
    <row r="8" spans="2:12" ht="30.75" thickBot="1" x14ac:dyDescent="0.3">
      <c r="B8" s="43" t="s">
        <v>52</v>
      </c>
      <c r="C8" s="40">
        <v>3.4299999999999997E-2</v>
      </c>
      <c r="D8" s="41">
        <v>4.9299999999999997E-2</v>
      </c>
      <c r="E8" s="42">
        <v>6.7100000000000007E-2</v>
      </c>
      <c r="F8" s="40">
        <v>2.8E-3</v>
      </c>
      <c r="G8" s="41">
        <v>4.8999999999999998E-3</v>
      </c>
      <c r="H8" s="42">
        <v>7.4999999999999997E-3</v>
      </c>
      <c r="I8" s="40">
        <v>0.01</v>
      </c>
      <c r="J8" s="41">
        <v>1.3899999999999999E-2</v>
      </c>
      <c r="K8" s="42">
        <v>1.7399999999999999E-2</v>
      </c>
      <c r="L8" s="88" t="s">
        <v>63</v>
      </c>
    </row>
    <row r="9" spans="2:12" ht="30.75" thickBot="1" x14ac:dyDescent="0.3">
      <c r="B9" s="44" t="s">
        <v>53</v>
      </c>
      <c r="C9" s="40">
        <v>5.2900000000000003E-2</v>
      </c>
      <c r="D9" s="41">
        <v>5.9200000000000003E-2</v>
      </c>
      <c r="E9" s="42">
        <v>7.9299999999999995E-2</v>
      </c>
      <c r="F9" s="40">
        <v>2.5000000000000001E-3</v>
      </c>
      <c r="G9" s="41">
        <v>5.1000000000000004E-3</v>
      </c>
      <c r="H9" s="42">
        <v>5.5999999999999999E-3</v>
      </c>
      <c r="I9" s="40">
        <v>0.01</v>
      </c>
      <c r="J9" s="41">
        <v>1.4800000000000001E-2</v>
      </c>
      <c r="K9" s="42">
        <v>1.9699999999999999E-2</v>
      </c>
      <c r="L9" s="88" t="s">
        <v>64</v>
      </c>
    </row>
    <row r="10" spans="2:12" ht="15.75" thickBot="1" x14ac:dyDescent="0.3">
      <c r="B10" s="30" t="s">
        <v>47</v>
      </c>
      <c r="C10" s="32">
        <v>0.04</v>
      </c>
      <c r="D10" s="34">
        <v>5.5199999999999999E-2</v>
      </c>
      <c r="E10" s="31">
        <v>7.85E-2</v>
      </c>
      <c r="F10" s="35">
        <v>0.81</v>
      </c>
      <c r="G10" s="36">
        <v>1.2200000000000001E-2</v>
      </c>
      <c r="H10" s="31">
        <v>1.9900000000000001E-2</v>
      </c>
      <c r="I10" s="32">
        <v>1.46E-2</v>
      </c>
      <c r="J10" s="36">
        <v>2.3199999999999998E-2</v>
      </c>
      <c r="K10" s="31">
        <v>3.1600000000000003E-2</v>
      </c>
      <c r="L10" s="87" t="s">
        <v>65</v>
      </c>
    </row>
    <row r="11" spans="2:12" ht="15.75" thickBot="1" x14ac:dyDescent="0.3"/>
    <row r="12" spans="2:12" ht="15.75" thickBot="1" x14ac:dyDescent="0.3">
      <c r="B12" s="139" t="s">
        <v>41</v>
      </c>
      <c r="C12" s="159"/>
      <c r="D12" s="152" t="s">
        <v>49</v>
      </c>
      <c r="E12" s="153"/>
      <c r="F12" s="153"/>
      <c r="G12" s="152" t="s">
        <v>27</v>
      </c>
      <c r="H12" s="153"/>
      <c r="I12" s="154"/>
    </row>
    <row r="13" spans="2:12" ht="15.75" thickBot="1" x14ac:dyDescent="0.3">
      <c r="B13" s="140"/>
      <c r="C13" s="160"/>
      <c r="D13" s="46" t="s">
        <v>42</v>
      </c>
      <c r="E13" s="47" t="s">
        <v>43</v>
      </c>
      <c r="F13" s="48" t="s">
        <v>44</v>
      </c>
      <c r="G13" s="46" t="s">
        <v>42</v>
      </c>
      <c r="H13" s="47" t="s">
        <v>43</v>
      </c>
      <c r="I13" s="49" t="s">
        <v>44</v>
      </c>
    </row>
    <row r="14" spans="2:12" ht="15.75" thickBot="1" x14ac:dyDescent="0.3">
      <c r="B14" s="157" t="s">
        <v>45</v>
      </c>
      <c r="C14" s="158"/>
      <c r="D14" s="32">
        <v>5.8999999999999999E-3</v>
      </c>
      <c r="E14" s="36">
        <v>1.23E-2</v>
      </c>
      <c r="F14" s="45">
        <v>1.3899999999999999E-2</v>
      </c>
      <c r="G14" s="32">
        <v>6.1600000000000002E-2</v>
      </c>
      <c r="H14" s="36">
        <v>7.3999999999999996E-2</v>
      </c>
      <c r="I14" s="31">
        <v>8.9599999999999999E-2</v>
      </c>
    </row>
    <row r="15" spans="2:12" ht="15.75" thickBot="1" x14ac:dyDescent="0.3">
      <c r="B15" s="157" t="s">
        <v>46</v>
      </c>
      <c r="C15" s="158"/>
      <c r="D15" s="32">
        <v>1.0200000000000001E-2</v>
      </c>
      <c r="E15" s="41">
        <v>1.11E-2</v>
      </c>
      <c r="F15" s="45">
        <v>1.21E-2</v>
      </c>
      <c r="G15" s="32">
        <v>6.6400000000000001E-2</v>
      </c>
      <c r="H15" s="41">
        <v>7.2999999999999995E-2</v>
      </c>
      <c r="I15" s="31">
        <v>8.6900000000000005E-2</v>
      </c>
    </row>
    <row r="16" spans="2:12" ht="15.75" thickBot="1" x14ac:dyDescent="0.3">
      <c r="B16" s="155" t="s">
        <v>52</v>
      </c>
      <c r="C16" s="156"/>
      <c r="D16" s="40">
        <v>9.4000000000000004E-3</v>
      </c>
      <c r="E16" s="41">
        <v>9.9000000000000008E-3</v>
      </c>
      <c r="F16" s="50">
        <v>1.17E-2</v>
      </c>
      <c r="G16" s="40">
        <v>6.7400000000000002E-2</v>
      </c>
      <c r="H16" s="41">
        <v>8.0399999999999999E-2</v>
      </c>
      <c r="I16" s="42">
        <v>9.4E-2</v>
      </c>
    </row>
    <row r="17" spans="2:9" ht="15.75" thickBot="1" x14ac:dyDescent="0.3">
      <c r="B17" s="155" t="s">
        <v>53</v>
      </c>
      <c r="C17" s="156"/>
      <c r="D17" s="40">
        <v>1.01E-2</v>
      </c>
      <c r="E17" s="41">
        <v>1.0699999999999999E-2</v>
      </c>
      <c r="F17" s="50">
        <v>1.11E-2</v>
      </c>
      <c r="G17" s="40">
        <v>0.08</v>
      </c>
      <c r="H17" s="41">
        <v>8.3099999999999993E-2</v>
      </c>
      <c r="I17" s="42">
        <v>9.5100000000000004E-2</v>
      </c>
    </row>
    <row r="18" spans="2:9" ht="15.75" thickBot="1" x14ac:dyDescent="0.3">
      <c r="B18" s="157" t="s">
        <v>47</v>
      </c>
      <c r="C18" s="158"/>
      <c r="D18" s="32">
        <v>9.4000000000000004E-3</v>
      </c>
      <c r="E18" s="36">
        <v>1.0200000000000001E-2</v>
      </c>
      <c r="F18" s="45">
        <v>1.3299999999999999E-2</v>
      </c>
      <c r="G18" s="32">
        <v>7.1400000000000005E-2</v>
      </c>
      <c r="H18" s="36">
        <v>8.4000000000000005E-2</v>
      </c>
      <c r="I18" s="31">
        <v>0.1043</v>
      </c>
    </row>
    <row r="20" spans="2:9" ht="15.75" thickBot="1" x14ac:dyDescent="0.3"/>
    <row r="21" spans="2:9" ht="14.45" customHeight="1" x14ac:dyDescent="0.25">
      <c r="B21" s="141" t="s">
        <v>50</v>
      </c>
      <c r="C21" s="142"/>
      <c r="D21" s="142"/>
      <c r="E21" s="142"/>
      <c r="F21" s="142"/>
      <c r="G21" s="142"/>
      <c r="H21" s="142"/>
      <c r="I21" s="143"/>
    </row>
    <row r="22" spans="2:9" x14ac:dyDescent="0.25">
      <c r="B22" s="144"/>
      <c r="C22" s="145"/>
      <c r="D22" s="145"/>
      <c r="E22" s="145"/>
      <c r="F22" s="145"/>
      <c r="G22" s="145"/>
      <c r="H22" s="145"/>
      <c r="I22" s="146"/>
    </row>
    <row r="23" spans="2:9" ht="15.75" thickBot="1" x14ac:dyDescent="0.3">
      <c r="B23" s="147"/>
      <c r="C23" s="148"/>
      <c r="D23" s="148"/>
      <c r="E23" s="148"/>
      <c r="F23" s="148"/>
      <c r="G23" s="148"/>
      <c r="H23" s="148"/>
      <c r="I23" s="149"/>
    </row>
  </sheetData>
  <mergeCells count="14">
    <mergeCell ref="L4:L5"/>
    <mergeCell ref="B21:I23"/>
    <mergeCell ref="B4:B5"/>
    <mergeCell ref="F4:H4"/>
    <mergeCell ref="I4:K4"/>
    <mergeCell ref="C4:E4"/>
    <mergeCell ref="D12:F12"/>
    <mergeCell ref="G12:I12"/>
    <mergeCell ref="B17:C17"/>
    <mergeCell ref="B18:C18"/>
    <mergeCell ref="B12:C13"/>
    <mergeCell ref="B14:C14"/>
    <mergeCell ref="B15:C15"/>
    <mergeCell ref="B16:C16"/>
  </mergeCells>
  <hyperlinks>
    <hyperlink ref="L6" r:id="rId1" xr:uid="{00000000-0004-0000-0300-000000000000}"/>
    <hyperlink ref="L7" r:id="rId2" xr:uid="{00000000-0004-0000-0300-000001000000}"/>
    <hyperlink ref="L8" r:id="rId3" xr:uid="{00000000-0004-0000-0300-000002000000}"/>
    <hyperlink ref="L9" r:id="rId4" xr:uid="{00000000-0004-0000-0300-000003000000}"/>
    <hyperlink ref="L10" r:id="rId5" xr:uid="{00000000-0004-0000-0300-000004000000}"/>
  </hyperlink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90"/>
  <sheetViews>
    <sheetView zoomScale="105" zoomScaleNormal="105" workbookViewId="0">
      <selection activeCell="E90" sqref="E90"/>
    </sheetView>
  </sheetViews>
  <sheetFormatPr defaultColWidth="9.140625" defaultRowHeight="15" x14ac:dyDescent="0.25"/>
  <cols>
    <col min="1" max="1" width="128.7109375" bestFit="1" customWidth="1"/>
    <col min="2" max="2" width="24.85546875" bestFit="1" customWidth="1"/>
    <col min="3" max="3" width="23.85546875" customWidth="1"/>
    <col min="5" max="5" width="9.140625" style="85"/>
  </cols>
  <sheetData>
    <row r="1" spans="1:5" x14ac:dyDescent="0.25">
      <c r="A1" t="str">
        <f t="shared" ref="A1:A32" si="0">CONCATENATE(B1,C1,D1,)</f>
        <v>ADMINISTRAÇÃO CENTRALCONSTRUÇÃO DE EDIFÍCIOS1º Quartil</v>
      </c>
      <c r="B1" t="s">
        <v>5</v>
      </c>
      <c r="C1" t="s">
        <v>45</v>
      </c>
      <c r="D1" t="s">
        <v>42</v>
      </c>
      <c r="E1" s="85">
        <v>3</v>
      </c>
    </row>
    <row r="2" spans="1:5" x14ac:dyDescent="0.25">
      <c r="A2" t="str">
        <f t="shared" si="0"/>
        <v>ADMINISTRAÇÃO CENTRALCONSTRUÇÃO DE EDIFÍCIOSMédio</v>
      </c>
      <c r="B2" t="s">
        <v>5</v>
      </c>
      <c r="C2" t="s">
        <v>45</v>
      </c>
      <c r="D2" t="s">
        <v>43</v>
      </c>
      <c r="E2" s="85">
        <v>4</v>
      </c>
    </row>
    <row r="3" spans="1:5" x14ac:dyDescent="0.25">
      <c r="A3" t="str">
        <f t="shared" si="0"/>
        <v>ADMINISTRAÇÃO CENTRALCONSTRUÇÃO DE EDIFÍCIOS3º Quartil</v>
      </c>
      <c r="B3" t="s">
        <v>5</v>
      </c>
      <c r="C3" t="s">
        <v>45</v>
      </c>
      <c r="D3" t="s">
        <v>44</v>
      </c>
      <c r="E3" s="85">
        <v>5.5</v>
      </c>
    </row>
    <row r="4" spans="1:5" x14ac:dyDescent="0.25">
      <c r="A4" t="str">
        <f t="shared" si="0"/>
        <v>ADMINISTRAÇÃO CENTRALCONSTRUÇÃO DE RODOVIAS E FERROVIAS1º Quartil</v>
      </c>
      <c r="B4" t="s">
        <v>5</v>
      </c>
      <c r="C4" t="s">
        <v>46</v>
      </c>
      <c r="D4" t="s">
        <v>42</v>
      </c>
      <c r="E4" s="85">
        <v>3.8</v>
      </c>
    </row>
    <row r="5" spans="1:5" x14ac:dyDescent="0.25">
      <c r="A5" t="str">
        <f t="shared" si="0"/>
        <v>ADMINISTRAÇÃO CENTRALCONSTRUÇÃO DE RODOVIAS E FERROVIASMédio</v>
      </c>
      <c r="B5" t="s">
        <v>5</v>
      </c>
      <c r="C5" t="s">
        <v>46</v>
      </c>
      <c r="D5" t="s">
        <v>43</v>
      </c>
      <c r="E5" s="85">
        <v>4.01</v>
      </c>
    </row>
    <row r="6" spans="1:5" x14ac:dyDescent="0.25">
      <c r="A6" t="str">
        <f t="shared" si="0"/>
        <v>ADMINISTRAÇÃO CENTRALCONSTRUÇÃO DE RODOVIAS E FERROVIAS3º Quartil</v>
      </c>
      <c r="B6" t="s">
        <v>5</v>
      </c>
      <c r="C6" t="s">
        <v>46</v>
      </c>
      <c r="D6" t="s">
        <v>44</v>
      </c>
      <c r="E6" s="85">
        <v>4.67</v>
      </c>
    </row>
    <row r="7" spans="1:5" x14ac:dyDescent="0.25">
      <c r="A7" t="str">
        <f t="shared" si="0"/>
        <v>ADMINISTRAÇÃO CENTRALCONSTRUÇÃO DE REDES DE ABASTECIMENTO DE ÁGUA, COLETA DE ESGOTO E CONSTRUÇÕES CORRELATAS1º Quartil</v>
      </c>
      <c r="B7" t="s">
        <v>5</v>
      </c>
      <c r="C7" t="s">
        <v>52</v>
      </c>
      <c r="D7" t="s">
        <v>42</v>
      </c>
      <c r="E7" s="85">
        <v>3.4299999999999997</v>
      </c>
    </row>
    <row r="8" spans="1:5" x14ac:dyDescent="0.25">
      <c r="A8" t="str">
        <f t="shared" si="0"/>
        <v>ADMINISTRAÇÃO CENTRALCONSTRUÇÃO DE REDES DE ABASTECIMENTO DE ÁGUA, COLETA DE ESGOTO E CONSTRUÇÕES CORRELATASMédio</v>
      </c>
      <c r="B8" t="s">
        <v>5</v>
      </c>
      <c r="C8" t="s">
        <v>52</v>
      </c>
      <c r="D8" t="s">
        <v>43</v>
      </c>
      <c r="E8" s="85">
        <v>4.93</v>
      </c>
    </row>
    <row r="9" spans="1:5" x14ac:dyDescent="0.25">
      <c r="A9" t="str">
        <f t="shared" si="0"/>
        <v>ADMINISTRAÇÃO CENTRALCONSTRUÇÃO DE REDES DE ABASTECIMENTO DE ÁGUA, COLETA DE ESGOTO E CONSTRUÇÕES CORRELATAS3º Quartil</v>
      </c>
      <c r="B9" t="s">
        <v>5</v>
      </c>
      <c r="C9" t="s">
        <v>52</v>
      </c>
      <c r="D9" t="s">
        <v>44</v>
      </c>
      <c r="E9" s="85">
        <v>6.7100000000000009</v>
      </c>
    </row>
    <row r="10" spans="1:5" x14ac:dyDescent="0.25">
      <c r="A10" t="str">
        <f t="shared" si="0"/>
        <v>ADMINISTRAÇÃO CENTRALCONSTRUÇÃO E MANUTENÇÃO DE ESTAÇÕES E REDES DE DISTRIBUIÇÃO DE ENERGIA ELÉTRICA1º Quartil</v>
      </c>
      <c r="B10" t="s">
        <v>5</v>
      </c>
      <c r="C10" t="s">
        <v>53</v>
      </c>
      <c r="D10" t="s">
        <v>42</v>
      </c>
      <c r="E10" s="85">
        <v>5.29</v>
      </c>
    </row>
    <row r="11" spans="1:5" x14ac:dyDescent="0.25">
      <c r="A11" t="str">
        <f t="shared" si="0"/>
        <v>ADMINISTRAÇÃO CENTRALCONSTRUÇÃO E MANUTENÇÃO DE ESTAÇÕES E REDES DE DISTRIBUIÇÃO DE ENERGIA ELÉTRICAMédio</v>
      </c>
      <c r="B11" t="s">
        <v>5</v>
      </c>
      <c r="C11" t="s">
        <v>53</v>
      </c>
      <c r="D11" t="s">
        <v>43</v>
      </c>
      <c r="E11" s="85">
        <v>5.92</v>
      </c>
    </row>
    <row r="12" spans="1:5" x14ac:dyDescent="0.25">
      <c r="A12" t="str">
        <f t="shared" si="0"/>
        <v>ADMINISTRAÇÃO CENTRALCONSTRUÇÃO E MANUTENÇÃO DE ESTAÇÕES E REDES DE DISTRIBUIÇÃO DE ENERGIA ELÉTRICA3º Quartil</v>
      </c>
      <c r="B12" t="s">
        <v>5</v>
      </c>
      <c r="C12" t="s">
        <v>53</v>
      </c>
      <c r="D12" t="s">
        <v>44</v>
      </c>
      <c r="E12" s="85">
        <v>7.93</v>
      </c>
    </row>
    <row r="13" spans="1:5" x14ac:dyDescent="0.25">
      <c r="A13" t="str">
        <f t="shared" si="0"/>
        <v>ADMINISTRAÇÃO CENTRALOBRAS PORTUÁRIAS, MARÍTIMAS E FLUVIAIS1º Quartil</v>
      </c>
      <c r="B13" t="s">
        <v>5</v>
      </c>
      <c r="C13" t="s">
        <v>47</v>
      </c>
      <c r="D13" t="s">
        <v>42</v>
      </c>
      <c r="E13" s="85">
        <v>4</v>
      </c>
    </row>
    <row r="14" spans="1:5" x14ac:dyDescent="0.25">
      <c r="A14" t="str">
        <f t="shared" si="0"/>
        <v>ADMINISTRAÇÃO CENTRALOBRAS PORTUÁRIAS, MARÍTIMAS E FLUVIAISMédio</v>
      </c>
      <c r="B14" t="s">
        <v>5</v>
      </c>
      <c r="C14" t="s">
        <v>47</v>
      </c>
      <c r="D14" t="s">
        <v>43</v>
      </c>
      <c r="E14" s="85">
        <v>5.52</v>
      </c>
    </row>
    <row r="15" spans="1:5" x14ac:dyDescent="0.25">
      <c r="A15" t="str">
        <f t="shared" si="0"/>
        <v>ADMINISTRAÇÃO CENTRALOBRAS PORTUÁRIAS, MARÍTIMAS E FLUVIAIS3º Quartil</v>
      </c>
      <c r="B15" t="s">
        <v>5</v>
      </c>
      <c r="C15" t="s">
        <v>47</v>
      </c>
      <c r="D15" t="s">
        <v>44</v>
      </c>
      <c r="E15" s="85">
        <v>7.85</v>
      </c>
    </row>
    <row r="16" spans="1:5" x14ac:dyDescent="0.25">
      <c r="A16" t="str">
        <f t="shared" si="0"/>
        <v>SEGUROCONSTRUÇÃO DE EDIFÍCIOS1º Quartil</v>
      </c>
      <c r="B16" t="s">
        <v>22</v>
      </c>
      <c r="C16" t="s">
        <v>45</v>
      </c>
      <c r="D16" t="s">
        <v>42</v>
      </c>
      <c r="E16" s="85">
        <v>0.4</v>
      </c>
    </row>
    <row r="17" spans="1:5" x14ac:dyDescent="0.25">
      <c r="A17" t="str">
        <f t="shared" si="0"/>
        <v>SEGUROCONSTRUÇÃO DE EDIFÍCIOSMédio</v>
      </c>
      <c r="B17" t="s">
        <v>22</v>
      </c>
      <c r="C17" t="s">
        <v>45</v>
      </c>
      <c r="D17" t="s">
        <v>43</v>
      </c>
      <c r="E17" s="85">
        <v>0.4</v>
      </c>
    </row>
    <row r="18" spans="1:5" x14ac:dyDescent="0.25">
      <c r="A18" t="str">
        <f t="shared" si="0"/>
        <v>SEGUROCONSTRUÇÃO DE EDIFÍCIOS3º Quartil</v>
      </c>
      <c r="B18" t="s">
        <v>22</v>
      </c>
      <c r="C18" t="s">
        <v>45</v>
      </c>
      <c r="D18" t="s">
        <v>44</v>
      </c>
      <c r="E18" s="85">
        <v>0.5</v>
      </c>
    </row>
    <row r="19" spans="1:5" x14ac:dyDescent="0.25">
      <c r="A19" t="str">
        <f t="shared" si="0"/>
        <v>SEGUROCONSTRUÇÃO DE RODOVIAS E FERROVIAS1º Quartil</v>
      </c>
      <c r="B19" t="s">
        <v>22</v>
      </c>
      <c r="C19" t="s">
        <v>46</v>
      </c>
      <c r="D19" t="s">
        <v>42</v>
      </c>
      <c r="E19" s="85">
        <v>0.16</v>
      </c>
    </row>
    <row r="20" spans="1:5" x14ac:dyDescent="0.25">
      <c r="A20" t="str">
        <f t="shared" si="0"/>
        <v>SEGUROCONSTRUÇÃO DE RODOVIAS E FERROVIASMédio</v>
      </c>
      <c r="B20" t="s">
        <v>22</v>
      </c>
      <c r="C20" t="s">
        <v>46</v>
      </c>
      <c r="D20" t="s">
        <v>43</v>
      </c>
      <c r="E20" s="85">
        <v>0.2</v>
      </c>
    </row>
    <row r="21" spans="1:5" x14ac:dyDescent="0.25">
      <c r="A21" t="str">
        <f t="shared" si="0"/>
        <v>SEGUROCONSTRUÇÃO DE RODOVIAS E FERROVIAS3º Quartil</v>
      </c>
      <c r="B21" t="s">
        <v>22</v>
      </c>
      <c r="C21" t="s">
        <v>46</v>
      </c>
      <c r="D21" t="s">
        <v>44</v>
      </c>
      <c r="E21" s="85">
        <v>0.37</v>
      </c>
    </row>
    <row r="22" spans="1:5" x14ac:dyDescent="0.25">
      <c r="A22" t="str">
        <f t="shared" si="0"/>
        <v>SEGUROCONSTRUÇÃO DE REDES DE ABASTECIMENTO DE ÁGUA, COLETA DE ESGOTO E CONSTRUÇÕES CORRELATAS1º Quartil</v>
      </c>
      <c r="B22" t="s">
        <v>22</v>
      </c>
      <c r="C22" t="s">
        <v>52</v>
      </c>
      <c r="D22" t="s">
        <v>42</v>
      </c>
      <c r="E22" s="85">
        <v>0.13999999999999999</v>
      </c>
    </row>
    <row r="23" spans="1:5" x14ac:dyDescent="0.25">
      <c r="A23" t="str">
        <f t="shared" si="0"/>
        <v>SEGUROCONSTRUÇÃO DE REDES DE ABASTECIMENTO DE ÁGUA, COLETA DE ESGOTO E CONSTRUÇÕES CORRELATASMédio</v>
      </c>
      <c r="B23" t="s">
        <v>22</v>
      </c>
      <c r="C23" t="s">
        <v>52</v>
      </c>
      <c r="D23" t="s">
        <v>43</v>
      </c>
      <c r="E23" s="85">
        <v>0.245</v>
      </c>
    </row>
    <row r="24" spans="1:5" x14ac:dyDescent="0.25">
      <c r="A24" t="str">
        <f t="shared" si="0"/>
        <v>SEGUROCONSTRUÇÃO DE REDES DE ABASTECIMENTO DE ÁGUA, COLETA DE ESGOTO E CONSTRUÇÕES CORRELATAS3º Quartil</v>
      </c>
      <c r="B24" t="s">
        <v>22</v>
      </c>
      <c r="C24" t="s">
        <v>52</v>
      </c>
      <c r="D24" t="s">
        <v>44</v>
      </c>
      <c r="E24" s="85">
        <v>0.375</v>
      </c>
    </row>
    <row r="25" spans="1:5" x14ac:dyDescent="0.25">
      <c r="A25" t="str">
        <f t="shared" si="0"/>
        <v>SEGUROCONSTRUÇÃO E MANUTENÇÃO DE ESTAÇÕES E REDES DE DISTRIBUIÇÃO DE ENERGIA ELÉTRICA1º Quartil</v>
      </c>
      <c r="B25" t="s">
        <v>22</v>
      </c>
      <c r="C25" t="s">
        <v>53</v>
      </c>
      <c r="D25" t="s">
        <v>42</v>
      </c>
      <c r="E25" s="85">
        <v>0.125</v>
      </c>
    </row>
    <row r="26" spans="1:5" x14ac:dyDescent="0.25">
      <c r="A26" t="str">
        <f t="shared" si="0"/>
        <v>SEGUROCONSTRUÇÃO E MANUTENÇÃO DE ESTAÇÕES E REDES DE DISTRIBUIÇÃO DE ENERGIA ELÉTRICAMédio</v>
      </c>
      <c r="B26" t="s">
        <v>22</v>
      </c>
      <c r="C26" t="s">
        <v>53</v>
      </c>
      <c r="D26" t="s">
        <v>43</v>
      </c>
      <c r="E26" s="85">
        <v>0.255</v>
      </c>
    </row>
    <row r="27" spans="1:5" x14ac:dyDescent="0.25">
      <c r="A27" t="str">
        <f t="shared" si="0"/>
        <v>SEGUROCONSTRUÇÃO E MANUTENÇÃO DE ESTAÇÕES E REDES DE DISTRIBUIÇÃO DE ENERGIA ELÉTRICA3º Quartil</v>
      </c>
      <c r="B27" t="s">
        <v>22</v>
      </c>
      <c r="C27" t="s">
        <v>53</v>
      </c>
      <c r="D27" t="s">
        <v>44</v>
      </c>
      <c r="E27" s="85">
        <v>0.27999999999999997</v>
      </c>
    </row>
    <row r="28" spans="1:5" x14ac:dyDescent="0.25">
      <c r="A28" t="str">
        <f t="shared" si="0"/>
        <v>SEGUROOBRAS PORTUÁRIAS, MARÍTIMAS E FLUVIAIS1º Quartil</v>
      </c>
      <c r="B28" t="s">
        <v>22</v>
      </c>
      <c r="C28" t="s">
        <v>47</v>
      </c>
      <c r="D28" t="s">
        <v>42</v>
      </c>
      <c r="E28" s="85">
        <v>40.5</v>
      </c>
    </row>
    <row r="29" spans="1:5" x14ac:dyDescent="0.25">
      <c r="A29" t="str">
        <f t="shared" si="0"/>
        <v>SEGUROOBRAS PORTUÁRIAS, MARÍTIMAS E FLUVIAISMédio</v>
      </c>
      <c r="B29" t="s">
        <v>22</v>
      </c>
      <c r="C29" t="s">
        <v>47</v>
      </c>
      <c r="D29" t="s">
        <v>43</v>
      </c>
      <c r="E29" s="85">
        <v>0.61</v>
      </c>
    </row>
    <row r="30" spans="1:5" x14ac:dyDescent="0.25">
      <c r="A30" t="str">
        <f t="shared" si="0"/>
        <v>SEGUROOBRAS PORTUÁRIAS, MARÍTIMAS E FLUVIAIS3º Quartil</v>
      </c>
      <c r="B30" t="s">
        <v>22</v>
      </c>
      <c r="C30" t="s">
        <v>47</v>
      </c>
      <c r="D30" t="s">
        <v>44</v>
      </c>
      <c r="E30" s="85">
        <v>0.99500000000000011</v>
      </c>
    </row>
    <row r="31" spans="1:5" x14ac:dyDescent="0.25">
      <c r="A31" t="str">
        <f t="shared" si="0"/>
        <v>GARANTIACONSTRUÇÃO DE EDIFÍCIOS1º Quartil</v>
      </c>
      <c r="B31" t="s">
        <v>25</v>
      </c>
      <c r="C31" t="s">
        <v>45</v>
      </c>
      <c r="D31" t="s">
        <v>42</v>
      </c>
      <c r="E31" s="85">
        <v>0.4</v>
      </c>
    </row>
    <row r="32" spans="1:5" x14ac:dyDescent="0.25">
      <c r="A32" t="str">
        <f t="shared" si="0"/>
        <v>GARANTIACONSTRUÇÃO DE EDIFÍCIOSMédio</v>
      </c>
      <c r="B32" t="s">
        <v>25</v>
      </c>
      <c r="C32" t="s">
        <v>45</v>
      </c>
      <c r="D32" t="s">
        <v>43</v>
      </c>
      <c r="E32" s="85">
        <v>0.4</v>
      </c>
    </row>
    <row r="33" spans="1:5" x14ac:dyDescent="0.25">
      <c r="A33" t="str">
        <f t="shared" ref="A33:A64" si="1">CONCATENATE(B33,C33,D33,)</f>
        <v>GARANTIACONSTRUÇÃO DE EDIFÍCIOS3º Quartil</v>
      </c>
      <c r="B33" t="s">
        <v>25</v>
      </c>
      <c r="C33" t="s">
        <v>45</v>
      </c>
      <c r="D33" t="s">
        <v>44</v>
      </c>
      <c r="E33" s="85">
        <v>0.5</v>
      </c>
    </row>
    <row r="34" spans="1:5" x14ac:dyDescent="0.25">
      <c r="A34" t="str">
        <f t="shared" si="1"/>
        <v>GARANTIACONSTRUÇÃO DE RODOVIAS E FERROVIAS1º Quartil</v>
      </c>
      <c r="B34" t="s">
        <v>25</v>
      </c>
      <c r="C34" t="s">
        <v>46</v>
      </c>
      <c r="D34" t="s">
        <v>42</v>
      </c>
      <c r="E34" s="85">
        <v>0.16</v>
      </c>
    </row>
    <row r="35" spans="1:5" x14ac:dyDescent="0.25">
      <c r="A35" t="str">
        <f t="shared" si="1"/>
        <v>GARANTIACONSTRUÇÃO DE RODOVIAS E FERROVIASMédio</v>
      </c>
      <c r="B35" t="s">
        <v>25</v>
      </c>
      <c r="C35" t="s">
        <v>46</v>
      </c>
      <c r="D35" t="s">
        <v>43</v>
      </c>
      <c r="E35" s="85">
        <v>0.2</v>
      </c>
    </row>
    <row r="36" spans="1:5" x14ac:dyDescent="0.25">
      <c r="A36" t="str">
        <f t="shared" si="1"/>
        <v>GARANTIACONSTRUÇÃO DE RODOVIAS E FERROVIAS3º Quartil</v>
      </c>
      <c r="B36" t="s">
        <v>25</v>
      </c>
      <c r="C36" t="s">
        <v>46</v>
      </c>
      <c r="D36" t="s">
        <v>44</v>
      </c>
      <c r="E36" s="85">
        <v>0.37</v>
      </c>
    </row>
    <row r="37" spans="1:5" x14ac:dyDescent="0.25">
      <c r="A37" t="str">
        <f t="shared" si="1"/>
        <v>GARANTIACONSTRUÇÃO DE REDES DE ABASTECIMENTO DE ÁGUA, COLETA DE ESGOTO E CONSTRUÇÕES CORRELATAS1º Quartil</v>
      </c>
      <c r="B37" t="s">
        <v>25</v>
      </c>
      <c r="C37" t="s">
        <v>52</v>
      </c>
      <c r="D37" t="s">
        <v>42</v>
      </c>
      <c r="E37" s="85">
        <v>0.13999999999999999</v>
      </c>
    </row>
    <row r="38" spans="1:5" x14ac:dyDescent="0.25">
      <c r="A38" t="str">
        <f t="shared" si="1"/>
        <v>GARANTIACONSTRUÇÃO DE REDES DE ABASTECIMENTO DE ÁGUA, COLETA DE ESGOTO E CONSTRUÇÕES CORRELATASMédio</v>
      </c>
      <c r="B38" t="s">
        <v>25</v>
      </c>
      <c r="C38" t="s">
        <v>52</v>
      </c>
      <c r="D38" t="s">
        <v>43</v>
      </c>
      <c r="E38" s="85">
        <v>0.245</v>
      </c>
    </row>
    <row r="39" spans="1:5" x14ac:dyDescent="0.25">
      <c r="A39" t="str">
        <f t="shared" si="1"/>
        <v>GARANTIACONSTRUÇÃO DE REDES DE ABASTECIMENTO DE ÁGUA, COLETA DE ESGOTO E CONSTRUÇÕES CORRELATAS3º Quartil</v>
      </c>
      <c r="B39" t="s">
        <v>25</v>
      </c>
      <c r="C39" t="s">
        <v>52</v>
      </c>
      <c r="D39" t="s">
        <v>44</v>
      </c>
      <c r="E39" s="85">
        <v>0.375</v>
      </c>
    </row>
    <row r="40" spans="1:5" x14ac:dyDescent="0.25">
      <c r="A40" t="str">
        <f t="shared" si="1"/>
        <v>GARANTIACONSTRUÇÃO E MANUTENÇÃO DE ESTAÇÕES E REDES DE DISTRIBUIÇÃO DE ENERGIA ELÉTRICA1º Quartil</v>
      </c>
      <c r="B40" t="s">
        <v>25</v>
      </c>
      <c r="C40" t="s">
        <v>53</v>
      </c>
      <c r="D40" t="s">
        <v>42</v>
      </c>
      <c r="E40" s="85">
        <v>0.125</v>
      </c>
    </row>
    <row r="41" spans="1:5" x14ac:dyDescent="0.25">
      <c r="A41" t="str">
        <f t="shared" si="1"/>
        <v>GARANTIACONSTRUÇÃO E MANUTENÇÃO DE ESTAÇÕES E REDES DE DISTRIBUIÇÃO DE ENERGIA ELÉTRICAMédio</v>
      </c>
      <c r="B41" t="s">
        <v>25</v>
      </c>
      <c r="C41" t="s">
        <v>53</v>
      </c>
      <c r="D41" t="s">
        <v>43</v>
      </c>
      <c r="E41" s="85">
        <v>0.255</v>
      </c>
    </row>
    <row r="42" spans="1:5" x14ac:dyDescent="0.25">
      <c r="A42" t="str">
        <f t="shared" si="1"/>
        <v>GARANTIACONSTRUÇÃO E MANUTENÇÃO DE ESTAÇÕES E REDES DE DISTRIBUIÇÃO DE ENERGIA ELÉTRICA3º Quartil</v>
      </c>
      <c r="B42" t="s">
        <v>25</v>
      </c>
      <c r="C42" t="s">
        <v>53</v>
      </c>
      <c r="D42" t="s">
        <v>44</v>
      </c>
      <c r="E42" s="85">
        <v>0.27999999999999997</v>
      </c>
    </row>
    <row r="43" spans="1:5" x14ac:dyDescent="0.25">
      <c r="A43" t="str">
        <f t="shared" si="1"/>
        <v>GARANTIAOBRAS PORTUÁRIAS, MARÍTIMAS E FLUVIAIS1º Quartil</v>
      </c>
      <c r="B43" t="s">
        <v>25</v>
      </c>
      <c r="C43" t="s">
        <v>47</v>
      </c>
      <c r="D43" t="s">
        <v>42</v>
      </c>
      <c r="E43" s="85">
        <v>40.5</v>
      </c>
    </row>
    <row r="44" spans="1:5" x14ac:dyDescent="0.25">
      <c r="A44" t="str">
        <f t="shared" si="1"/>
        <v>GARANTIAOBRAS PORTUÁRIAS, MARÍTIMAS E FLUVIAISMédio</v>
      </c>
      <c r="B44" t="s">
        <v>25</v>
      </c>
      <c r="C44" t="s">
        <v>47</v>
      </c>
      <c r="D44" t="s">
        <v>43</v>
      </c>
      <c r="E44" s="85">
        <v>0.61</v>
      </c>
    </row>
    <row r="45" spans="1:5" x14ac:dyDescent="0.25">
      <c r="A45" t="str">
        <f t="shared" si="1"/>
        <v>GARANTIAOBRAS PORTUÁRIAS, MARÍTIMAS E FLUVIAIS3º Quartil</v>
      </c>
      <c r="B45" t="s">
        <v>25</v>
      </c>
      <c r="C45" t="s">
        <v>47</v>
      </c>
      <c r="D45" t="s">
        <v>44</v>
      </c>
      <c r="E45" s="85">
        <v>0.99500000000000011</v>
      </c>
    </row>
    <row r="46" spans="1:5" x14ac:dyDescent="0.25">
      <c r="A46" t="str">
        <f t="shared" si="1"/>
        <v>RISCOCONSTRUÇÃO DE EDIFÍCIOS1º Quartil</v>
      </c>
      <c r="B46" t="s">
        <v>24</v>
      </c>
      <c r="C46" t="s">
        <v>45</v>
      </c>
      <c r="D46" t="s">
        <v>42</v>
      </c>
      <c r="E46" s="85">
        <v>0.97</v>
      </c>
    </row>
    <row r="47" spans="1:5" x14ac:dyDescent="0.25">
      <c r="A47" t="str">
        <f t="shared" si="1"/>
        <v>RISCOCONSTRUÇÃO DE EDIFÍCIOSMédio</v>
      </c>
      <c r="B47" t="s">
        <v>24</v>
      </c>
      <c r="C47" t="s">
        <v>45</v>
      </c>
      <c r="D47" t="s">
        <v>43</v>
      </c>
      <c r="E47" s="85">
        <v>1.27</v>
      </c>
    </row>
    <row r="48" spans="1:5" x14ac:dyDescent="0.25">
      <c r="A48" t="str">
        <f t="shared" si="1"/>
        <v>RISCOCONSTRUÇÃO DE EDIFÍCIOS3º Quartil</v>
      </c>
      <c r="B48" t="s">
        <v>24</v>
      </c>
      <c r="C48" t="s">
        <v>45</v>
      </c>
      <c r="D48" t="s">
        <v>44</v>
      </c>
      <c r="E48" s="85">
        <v>1.27</v>
      </c>
    </row>
    <row r="49" spans="1:5" x14ac:dyDescent="0.25">
      <c r="A49" t="str">
        <f t="shared" si="1"/>
        <v>RISCOCONSTRUÇÃO DE RODOVIAS E FERROVIAS1º Quartil</v>
      </c>
      <c r="B49" t="s">
        <v>24</v>
      </c>
      <c r="C49" t="s">
        <v>46</v>
      </c>
      <c r="D49" t="s">
        <v>42</v>
      </c>
      <c r="E49" s="85">
        <v>0.5</v>
      </c>
    </row>
    <row r="50" spans="1:5" x14ac:dyDescent="0.25">
      <c r="A50" t="str">
        <f t="shared" si="1"/>
        <v>RISCOCONSTRUÇÃO DE RODOVIAS E FERROVIASMédio</v>
      </c>
      <c r="B50" t="s">
        <v>24</v>
      </c>
      <c r="C50" t="s">
        <v>46</v>
      </c>
      <c r="D50" t="s">
        <v>43</v>
      </c>
      <c r="E50" s="85">
        <v>0.55999999999999994</v>
      </c>
    </row>
    <row r="51" spans="1:5" x14ac:dyDescent="0.25">
      <c r="A51" t="str">
        <f t="shared" si="1"/>
        <v>RISCOCONSTRUÇÃO DE RODOVIAS E FERROVIAS3º Quartil</v>
      </c>
      <c r="B51" t="s">
        <v>24</v>
      </c>
      <c r="C51" t="s">
        <v>46</v>
      </c>
      <c r="D51" t="s">
        <v>44</v>
      </c>
      <c r="E51" s="85">
        <v>0.97</v>
      </c>
    </row>
    <row r="52" spans="1:5" x14ac:dyDescent="0.25">
      <c r="A52" t="str">
        <f t="shared" si="1"/>
        <v>RISCOCONSTRUÇÃO DE REDES DE ABASTECIMENTO DE ÁGUA, COLETA DE ESGOTO E CONSTRUÇÕES CORRELATAS1º Quartil</v>
      </c>
      <c r="B52" t="s">
        <v>24</v>
      </c>
      <c r="C52" t="s">
        <v>52</v>
      </c>
      <c r="D52" t="s">
        <v>42</v>
      </c>
      <c r="E52" s="85">
        <v>1</v>
      </c>
    </row>
    <row r="53" spans="1:5" x14ac:dyDescent="0.25">
      <c r="A53" t="str">
        <f t="shared" si="1"/>
        <v>RISCOCONSTRUÇÃO DE REDES DE ABASTECIMENTO DE ÁGUA, COLETA DE ESGOTO E CONSTRUÇÕES CORRELATASMédio</v>
      </c>
      <c r="B53" t="s">
        <v>24</v>
      </c>
      <c r="C53" t="s">
        <v>52</v>
      </c>
      <c r="D53" t="s">
        <v>43</v>
      </c>
      <c r="E53" s="85">
        <v>1.39</v>
      </c>
    </row>
    <row r="54" spans="1:5" x14ac:dyDescent="0.25">
      <c r="A54" t="str">
        <f t="shared" si="1"/>
        <v>RISCOCONSTRUÇÃO DE REDES DE ABASTECIMENTO DE ÁGUA, COLETA DE ESGOTO E CONSTRUÇÕES CORRELATAS3º Quartil</v>
      </c>
      <c r="B54" t="s">
        <v>24</v>
      </c>
      <c r="C54" t="s">
        <v>52</v>
      </c>
      <c r="D54" t="s">
        <v>44</v>
      </c>
      <c r="E54" s="85">
        <v>1.7399999999999998</v>
      </c>
    </row>
    <row r="55" spans="1:5" x14ac:dyDescent="0.25">
      <c r="A55" t="str">
        <f t="shared" si="1"/>
        <v>RISCOCONSTRUÇÃO E MANUTENÇÃO DE ESTAÇÕES E REDES DE DISTRIBUIÇÃO DE ENERGIA ELÉTRICA1º Quartil</v>
      </c>
      <c r="B55" t="s">
        <v>24</v>
      </c>
      <c r="C55" t="s">
        <v>53</v>
      </c>
      <c r="D55" t="s">
        <v>42</v>
      </c>
      <c r="E55" s="85">
        <v>1</v>
      </c>
    </row>
    <row r="56" spans="1:5" x14ac:dyDescent="0.25">
      <c r="A56" t="str">
        <f t="shared" si="1"/>
        <v>RISCOCONSTRUÇÃO E MANUTENÇÃO DE ESTAÇÕES E REDES DE DISTRIBUIÇÃO DE ENERGIA ELÉTRICAMédio</v>
      </c>
      <c r="B56" t="s">
        <v>24</v>
      </c>
      <c r="C56" t="s">
        <v>53</v>
      </c>
      <c r="D56" t="s">
        <v>43</v>
      </c>
      <c r="E56" s="85">
        <v>1.48</v>
      </c>
    </row>
    <row r="57" spans="1:5" x14ac:dyDescent="0.25">
      <c r="A57" t="str">
        <f t="shared" si="1"/>
        <v>RISCOCONSTRUÇÃO E MANUTENÇÃO DE ESTAÇÕES E REDES DE DISTRIBUIÇÃO DE ENERGIA ELÉTRICA3º Quartil</v>
      </c>
      <c r="B57" t="s">
        <v>24</v>
      </c>
      <c r="C57" t="s">
        <v>53</v>
      </c>
      <c r="D57" t="s">
        <v>44</v>
      </c>
      <c r="E57" s="85">
        <v>1.97</v>
      </c>
    </row>
    <row r="58" spans="1:5" x14ac:dyDescent="0.25">
      <c r="A58" t="str">
        <f t="shared" si="1"/>
        <v>RISCOOBRAS PORTUÁRIAS, MARÍTIMAS E FLUVIAIS1º Quartil</v>
      </c>
      <c r="B58" t="s">
        <v>24</v>
      </c>
      <c r="C58" t="s">
        <v>47</v>
      </c>
      <c r="D58" t="s">
        <v>42</v>
      </c>
      <c r="E58" s="85">
        <v>1.46</v>
      </c>
    </row>
    <row r="59" spans="1:5" x14ac:dyDescent="0.25">
      <c r="A59" t="str">
        <f t="shared" si="1"/>
        <v>RISCOOBRAS PORTUÁRIAS, MARÍTIMAS E FLUVIAISMédio</v>
      </c>
      <c r="B59" t="s">
        <v>24</v>
      </c>
      <c r="C59" t="s">
        <v>47</v>
      </c>
      <c r="D59" t="s">
        <v>43</v>
      </c>
      <c r="E59" s="85">
        <v>2.3199999999999998</v>
      </c>
    </row>
    <row r="60" spans="1:5" x14ac:dyDescent="0.25">
      <c r="A60" t="str">
        <f t="shared" si="1"/>
        <v>RISCOOBRAS PORTUÁRIAS, MARÍTIMAS E FLUVIAIS3º Quartil</v>
      </c>
      <c r="B60" t="s">
        <v>24</v>
      </c>
      <c r="C60" t="s">
        <v>47</v>
      </c>
      <c r="D60" t="s">
        <v>44</v>
      </c>
      <c r="E60" s="85">
        <v>3.16</v>
      </c>
    </row>
    <row r="61" spans="1:5" x14ac:dyDescent="0.25">
      <c r="A61" t="str">
        <f t="shared" si="1"/>
        <v>DESPESAS FINANCEIRASCONSTRUÇÃO DE EDIFÍCIOS1º Quartil</v>
      </c>
      <c r="B61" t="s">
        <v>26</v>
      </c>
      <c r="C61" t="s">
        <v>45</v>
      </c>
      <c r="D61" t="s">
        <v>42</v>
      </c>
      <c r="E61" s="85">
        <v>0.59</v>
      </c>
    </row>
    <row r="62" spans="1:5" x14ac:dyDescent="0.25">
      <c r="A62" t="str">
        <f t="shared" si="1"/>
        <v>DESPESAS FINANCEIRASCONSTRUÇÃO DE EDIFÍCIOSMédio</v>
      </c>
      <c r="B62" t="s">
        <v>26</v>
      </c>
      <c r="C62" t="s">
        <v>45</v>
      </c>
      <c r="D62" t="s">
        <v>43</v>
      </c>
      <c r="E62" s="85">
        <v>1.23</v>
      </c>
    </row>
    <row r="63" spans="1:5" x14ac:dyDescent="0.25">
      <c r="A63" t="str">
        <f t="shared" si="1"/>
        <v>DESPESAS FINANCEIRASCONSTRUÇÃO DE EDIFÍCIOS3º Quartil</v>
      </c>
      <c r="B63" t="s">
        <v>26</v>
      </c>
      <c r="C63" t="s">
        <v>45</v>
      </c>
      <c r="D63" t="s">
        <v>44</v>
      </c>
      <c r="E63" s="85">
        <v>1.39</v>
      </c>
    </row>
    <row r="64" spans="1:5" x14ac:dyDescent="0.25">
      <c r="A64" t="str">
        <f t="shared" si="1"/>
        <v>DESPESAS FINANCEIRASCONSTRUÇÃO DE RODOVIAS E FERROVIAS1º Quartil</v>
      </c>
      <c r="B64" t="s">
        <v>26</v>
      </c>
      <c r="C64" t="s">
        <v>46</v>
      </c>
      <c r="D64" t="s">
        <v>42</v>
      </c>
      <c r="E64" s="85">
        <v>1.02</v>
      </c>
    </row>
    <row r="65" spans="1:5" x14ac:dyDescent="0.25">
      <c r="A65" t="str">
        <f t="shared" ref="A65:A90" si="2">CONCATENATE(B65,C65,D65,)</f>
        <v>DESPESAS FINANCEIRASCONSTRUÇÃO DE RODOVIAS E FERROVIASMédio</v>
      </c>
      <c r="B65" t="s">
        <v>26</v>
      </c>
      <c r="C65" t="s">
        <v>46</v>
      </c>
      <c r="D65" t="s">
        <v>43</v>
      </c>
      <c r="E65" s="85">
        <v>1.1100000000000001</v>
      </c>
    </row>
    <row r="66" spans="1:5" x14ac:dyDescent="0.25">
      <c r="A66" t="str">
        <f t="shared" si="2"/>
        <v>DESPESAS FINANCEIRASCONSTRUÇÃO DE RODOVIAS E FERROVIAS3º Quartil</v>
      </c>
      <c r="B66" t="s">
        <v>26</v>
      </c>
      <c r="C66" t="s">
        <v>46</v>
      </c>
      <c r="D66" t="s">
        <v>44</v>
      </c>
      <c r="E66" s="85">
        <v>1.21</v>
      </c>
    </row>
    <row r="67" spans="1:5" x14ac:dyDescent="0.25">
      <c r="A67" t="str">
        <f t="shared" si="2"/>
        <v>DESPESAS FINANCEIRASCONSTRUÇÃO DE REDES DE ABASTECIMENTO DE ÁGUA, COLETA DE ESGOTO E CONSTRUÇÕES CORRELATAS1º Quartil</v>
      </c>
      <c r="B67" t="s">
        <v>26</v>
      </c>
      <c r="C67" t="s">
        <v>52</v>
      </c>
      <c r="D67" t="s">
        <v>42</v>
      </c>
      <c r="E67" s="85">
        <v>0.94000000000000006</v>
      </c>
    </row>
    <row r="68" spans="1:5" x14ac:dyDescent="0.25">
      <c r="A68" t="str">
        <f t="shared" si="2"/>
        <v>DESPESAS FINANCEIRASCONSTRUÇÃO DE REDES DE ABASTECIMENTO DE ÁGUA, COLETA DE ESGOTO E CONSTRUÇÕES CORRELATASMédio</v>
      </c>
      <c r="B68" t="s">
        <v>26</v>
      </c>
      <c r="C68" t="s">
        <v>52</v>
      </c>
      <c r="D68" t="s">
        <v>43</v>
      </c>
      <c r="E68" s="85">
        <v>0.9900000000000001</v>
      </c>
    </row>
    <row r="69" spans="1:5" x14ac:dyDescent="0.25">
      <c r="A69" t="str">
        <f t="shared" si="2"/>
        <v>DESPESAS FINANCEIRASCONSTRUÇÃO DE REDES DE ABASTECIMENTO DE ÁGUA, COLETA DE ESGOTO E CONSTRUÇÕES CORRELATAS3º Quartil</v>
      </c>
      <c r="B69" t="s">
        <v>26</v>
      </c>
      <c r="C69" t="s">
        <v>52</v>
      </c>
      <c r="D69" t="s">
        <v>44</v>
      </c>
      <c r="E69" s="85">
        <v>1.17</v>
      </c>
    </row>
    <row r="70" spans="1:5" x14ac:dyDescent="0.25">
      <c r="A70" t="str">
        <f t="shared" si="2"/>
        <v>DESPESAS FINANCEIRASCONSTRUÇÃO E MANUTENÇÃO DE ESTAÇÕES E REDES DE DISTRIBUIÇÃO DE ENERGIA ELÉTRICA1º Quartil</v>
      </c>
      <c r="B70" t="s">
        <v>26</v>
      </c>
      <c r="C70" t="s">
        <v>53</v>
      </c>
      <c r="D70" t="s">
        <v>42</v>
      </c>
      <c r="E70" s="85">
        <v>1.01</v>
      </c>
    </row>
    <row r="71" spans="1:5" x14ac:dyDescent="0.25">
      <c r="A71" t="str">
        <f t="shared" si="2"/>
        <v>DESPESAS FINANCEIRASCONSTRUÇÃO E MANUTENÇÃO DE ESTAÇÕES E REDES DE DISTRIBUIÇÃO DE ENERGIA ELÉTRICAMédio</v>
      </c>
      <c r="B71" t="s">
        <v>26</v>
      </c>
      <c r="C71" t="s">
        <v>53</v>
      </c>
      <c r="D71" t="s">
        <v>43</v>
      </c>
      <c r="E71" s="85">
        <v>1.0699999999999998</v>
      </c>
    </row>
    <row r="72" spans="1:5" x14ac:dyDescent="0.25">
      <c r="A72" t="str">
        <f t="shared" si="2"/>
        <v>DESPESAS FINANCEIRASCONSTRUÇÃO E MANUTENÇÃO DE ESTAÇÕES E REDES DE DISTRIBUIÇÃO DE ENERGIA ELÉTRICA3º Quartil</v>
      </c>
      <c r="B72" t="s">
        <v>26</v>
      </c>
      <c r="C72" t="s">
        <v>53</v>
      </c>
      <c r="D72" t="s">
        <v>44</v>
      </c>
      <c r="E72" s="85">
        <v>1.1100000000000001</v>
      </c>
    </row>
    <row r="73" spans="1:5" x14ac:dyDescent="0.25">
      <c r="A73" t="str">
        <f t="shared" si="2"/>
        <v>DESPESAS FINANCEIRASOBRAS PORTUÁRIAS, MARÍTIMAS E FLUVIAIS1º Quartil</v>
      </c>
      <c r="B73" t="s">
        <v>26</v>
      </c>
      <c r="C73" t="s">
        <v>47</v>
      </c>
      <c r="D73" t="s">
        <v>42</v>
      </c>
      <c r="E73" s="85">
        <v>0.94000000000000006</v>
      </c>
    </row>
    <row r="74" spans="1:5" x14ac:dyDescent="0.25">
      <c r="A74" t="str">
        <f t="shared" si="2"/>
        <v>DESPESAS FINANCEIRASOBRAS PORTUÁRIAS, MARÍTIMAS E FLUVIAISMédio</v>
      </c>
      <c r="B74" t="s">
        <v>26</v>
      </c>
      <c r="C74" t="s">
        <v>47</v>
      </c>
      <c r="D74" t="s">
        <v>43</v>
      </c>
      <c r="E74" s="85">
        <v>1.02</v>
      </c>
    </row>
    <row r="75" spans="1:5" x14ac:dyDescent="0.25">
      <c r="A75" t="str">
        <f t="shared" si="2"/>
        <v>DESPESAS FINANCEIRASOBRAS PORTUÁRIAS, MARÍTIMAS E FLUVIAIS3º Quartil</v>
      </c>
      <c r="B75" t="s">
        <v>26</v>
      </c>
      <c r="C75" t="s">
        <v>47</v>
      </c>
      <c r="D75" t="s">
        <v>44</v>
      </c>
      <c r="E75" s="85">
        <v>1.3299999999999998</v>
      </c>
    </row>
    <row r="76" spans="1:5" x14ac:dyDescent="0.25">
      <c r="A76" t="str">
        <f t="shared" si="2"/>
        <v>LUCROCONSTRUÇÃO DE EDIFÍCIOS1º Quartil</v>
      </c>
      <c r="B76" t="s">
        <v>27</v>
      </c>
      <c r="C76" t="s">
        <v>45</v>
      </c>
      <c r="D76" t="s">
        <v>42</v>
      </c>
      <c r="E76" s="85">
        <v>6.16</v>
      </c>
    </row>
    <row r="77" spans="1:5" x14ac:dyDescent="0.25">
      <c r="A77" t="str">
        <f t="shared" si="2"/>
        <v>LUCROCONSTRUÇÃO DE EDIFÍCIOSMédio</v>
      </c>
      <c r="B77" t="s">
        <v>27</v>
      </c>
      <c r="C77" t="s">
        <v>45</v>
      </c>
      <c r="D77" t="s">
        <v>43</v>
      </c>
      <c r="E77" s="85">
        <v>7.3999999999999995</v>
      </c>
    </row>
    <row r="78" spans="1:5" x14ac:dyDescent="0.25">
      <c r="A78" t="str">
        <f t="shared" si="2"/>
        <v>LUCROCONSTRUÇÃO DE EDIFÍCIOS3º Quartil</v>
      </c>
      <c r="B78" t="s">
        <v>27</v>
      </c>
      <c r="C78" t="s">
        <v>45</v>
      </c>
      <c r="D78" t="s">
        <v>44</v>
      </c>
      <c r="E78" s="85">
        <v>8.9599999999999991</v>
      </c>
    </row>
    <row r="79" spans="1:5" x14ac:dyDescent="0.25">
      <c r="A79" t="str">
        <f t="shared" si="2"/>
        <v>LUCROCONSTRUÇÃO DE RODOVIAS E FERROVIAS1º Quartil</v>
      </c>
      <c r="B79" t="s">
        <v>27</v>
      </c>
      <c r="C79" t="s">
        <v>46</v>
      </c>
      <c r="D79" t="s">
        <v>42</v>
      </c>
      <c r="E79" s="85">
        <v>6.64</v>
      </c>
    </row>
    <row r="80" spans="1:5" x14ac:dyDescent="0.25">
      <c r="A80" t="str">
        <f t="shared" si="2"/>
        <v>LUCROCONSTRUÇÃO DE RODOVIAS E FERROVIASMédio</v>
      </c>
      <c r="B80" t="s">
        <v>27</v>
      </c>
      <c r="C80" t="s">
        <v>46</v>
      </c>
      <c r="D80" t="s">
        <v>43</v>
      </c>
      <c r="E80" s="85">
        <v>7.3</v>
      </c>
    </row>
    <row r="81" spans="1:5" x14ac:dyDescent="0.25">
      <c r="A81" t="str">
        <f t="shared" si="2"/>
        <v>LUCROCONSTRUÇÃO DE RODOVIAS E FERROVIAS3º Quartil</v>
      </c>
      <c r="B81" t="s">
        <v>27</v>
      </c>
      <c r="C81" t="s">
        <v>46</v>
      </c>
      <c r="D81" t="s">
        <v>44</v>
      </c>
      <c r="E81" s="85">
        <v>8.6900000000000013</v>
      </c>
    </row>
    <row r="82" spans="1:5" x14ac:dyDescent="0.25">
      <c r="A82" t="str">
        <f t="shared" si="2"/>
        <v>LUCROCONSTRUÇÃO DE REDES DE ABASTECIMENTO DE ÁGUA, COLETA DE ESGOTO E CONSTRUÇÕES CORRELATAS1º Quartil</v>
      </c>
      <c r="B82" t="s">
        <v>27</v>
      </c>
      <c r="C82" t="s">
        <v>52</v>
      </c>
      <c r="D82" t="s">
        <v>42</v>
      </c>
      <c r="E82" s="85">
        <v>6.74</v>
      </c>
    </row>
    <row r="83" spans="1:5" x14ac:dyDescent="0.25">
      <c r="A83" t="str">
        <f t="shared" si="2"/>
        <v>LUCROCONSTRUÇÃO DE REDES DE ABASTECIMENTO DE ÁGUA, COLETA DE ESGOTO E CONSTRUÇÕES CORRELATASMédio</v>
      </c>
      <c r="B83" t="s">
        <v>27</v>
      </c>
      <c r="C83" t="s">
        <v>52</v>
      </c>
      <c r="D83" t="s">
        <v>43</v>
      </c>
      <c r="E83" s="85">
        <v>8.0399999999999991</v>
      </c>
    </row>
    <row r="84" spans="1:5" x14ac:dyDescent="0.25">
      <c r="A84" t="str">
        <f t="shared" si="2"/>
        <v>LUCROCONSTRUÇÃO DE REDES DE ABASTECIMENTO DE ÁGUA, COLETA DE ESGOTO E CONSTRUÇÕES CORRELATAS3º Quartil</v>
      </c>
      <c r="B84" t="s">
        <v>27</v>
      </c>
      <c r="C84" t="s">
        <v>52</v>
      </c>
      <c r="D84" t="s">
        <v>44</v>
      </c>
      <c r="E84" s="85">
        <v>9.4</v>
      </c>
    </row>
    <row r="85" spans="1:5" x14ac:dyDescent="0.25">
      <c r="A85" t="str">
        <f t="shared" si="2"/>
        <v>LUCROCONSTRUÇÃO E MANUTENÇÃO DE ESTAÇÕES E REDES DE DISTRIBUIÇÃO DE ENERGIA ELÉTRICA1º Quartil</v>
      </c>
      <c r="B85" t="s">
        <v>27</v>
      </c>
      <c r="C85" t="s">
        <v>53</v>
      </c>
      <c r="D85" t="s">
        <v>42</v>
      </c>
      <c r="E85" s="85">
        <v>8</v>
      </c>
    </row>
    <row r="86" spans="1:5" x14ac:dyDescent="0.25">
      <c r="A86" t="str">
        <f t="shared" si="2"/>
        <v>LUCROCONSTRUÇÃO E MANUTENÇÃO DE ESTAÇÕES E REDES DE DISTRIBUIÇÃO DE ENERGIA ELÉTRICAMédio</v>
      </c>
      <c r="B86" t="s">
        <v>27</v>
      </c>
      <c r="C86" t="s">
        <v>53</v>
      </c>
      <c r="D86" t="s">
        <v>43</v>
      </c>
      <c r="E86" s="85">
        <v>8.3099999999999987</v>
      </c>
    </row>
    <row r="87" spans="1:5" x14ac:dyDescent="0.25">
      <c r="A87" t="str">
        <f t="shared" si="2"/>
        <v>LUCROCONSTRUÇÃO E MANUTENÇÃO DE ESTAÇÕES E REDES DE DISTRIBUIÇÃO DE ENERGIA ELÉTRICA3º Quartil</v>
      </c>
      <c r="B87" t="s">
        <v>27</v>
      </c>
      <c r="C87" t="s">
        <v>53</v>
      </c>
      <c r="D87" t="s">
        <v>44</v>
      </c>
      <c r="E87" s="85">
        <v>9.51</v>
      </c>
    </row>
    <row r="88" spans="1:5" x14ac:dyDescent="0.25">
      <c r="A88" t="str">
        <f t="shared" si="2"/>
        <v>LUCROOBRAS PORTUÁRIAS, MARÍTIMAS E FLUVIAIS1º Quartil</v>
      </c>
      <c r="B88" t="s">
        <v>27</v>
      </c>
      <c r="C88" t="s">
        <v>47</v>
      </c>
      <c r="D88" t="s">
        <v>42</v>
      </c>
      <c r="E88" s="85">
        <v>7.1400000000000006</v>
      </c>
    </row>
    <row r="89" spans="1:5" x14ac:dyDescent="0.25">
      <c r="A89" t="str">
        <f t="shared" si="2"/>
        <v>LUCROOBRAS PORTUÁRIAS, MARÍTIMAS E FLUVIAISMédio</v>
      </c>
      <c r="B89" t="s">
        <v>27</v>
      </c>
      <c r="C89" t="s">
        <v>47</v>
      </c>
      <c r="D89" t="s">
        <v>43</v>
      </c>
      <c r="E89" s="85">
        <v>8.4</v>
      </c>
    </row>
    <row r="90" spans="1:5" x14ac:dyDescent="0.25">
      <c r="A90" t="str">
        <f t="shared" si="2"/>
        <v>LUCROOBRAS PORTUÁRIAS, MARÍTIMAS E FLUVIAIS3º Quartil</v>
      </c>
      <c r="B90" t="s">
        <v>27</v>
      </c>
      <c r="C90" t="s">
        <v>47</v>
      </c>
      <c r="D90" t="s">
        <v>44</v>
      </c>
      <c r="E90" s="85">
        <v>10.43</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5</vt:i4>
      </vt:variant>
      <vt:variant>
        <vt:lpstr>Intervalos com Nome</vt:lpstr>
      </vt:variant>
      <vt:variant>
        <vt:i4>2</vt:i4>
      </vt:variant>
    </vt:vector>
  </HeadingPairs>
  <TitlesOfParts>
    <vt:vector size="7" baseType="lpstr">
      <vt:lpstr>BDI (PADRAO)</vt:lpstr>
      <vt:lpstr>BDI (DIFERENCIADO)</vt:lpstr>
      <vt:lpstr>Fórmula</vt:lpstr>
      <vt:lpstr>Parâmetro</vt:lpstr>
      <vt:lpstr>Base</vt:lpstr>
      <vt:lpstr>'BDI (DIFERENCIADO)'!Área_de_Impressão</vt:lpstr>
      <vt:lpstr>'BDI (PADRAO)'!Área_de_Impressão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Cleber Santana</dc:creator>
  <cp:lastModifiedBy>Carlos Dantas</cp:lastModifiedBy>
  <cp:lastPrinted>2023-03-03T19:29:45Z</cp:lastPrinted>
  <dcterms:created xsi:type="dcterms:W3CDTF">2018-02-21T12:37:14Z</dcterms:created>
  <dcterms:modified xsi:type="dcterms:W3CDTF">2023-03-03T19:34:22Z</dcterms:modified>
</cp:coreProperties>
</file>